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electroluxprofessional-my.sharepoint.com/personal/susanne_larsson_electroluxprofessional_com/Documents/Roaming/Desktop/IR and Comms/Q Report/2022/Q4 January 31/"/>
    </mc:Choice>
  </mc:AlternateContent>
  <xr:revisionPtr revIDLastSave="0" documentId="10_ncr:8000_{90CC1D99-3F54-4078-854F-58353FCDB39A}" xr6:coauthVersionLast="47" xr6:coauthVersionMax="47" xr10:uidLastSave="{00000000-0000-0000-0000-000000000000}"/>
  <bookViews>
    <workbookView xWindow="-120" yWindow="-120" windowWidth="38640" windowHeight="21240" tabRatio="820" xr2:uid="{00000000-000D-0000-FFFF-FFFF00000000}"/>
  </bookViews>
  <sheets>
    <sheet name="Content" sheetId="1" r:id="rId1"/>
    <sheet name="Income statement Quarter" sheetId="3" r:id="rId2"/>
    <sheet name="Income statement Year-to-Date" sheetId="14" r:id="rId3"/>
    <sheet name="Cash flow Quarter" sheetId="9" r:id="rId4"/>
    <sheet name="Cash flow Year-to-Date" sheetId="18" r:id="rId5"/>
    <sheet name="Key-ratios Quarter" sheetId="12" r:id="rId6"/>
    <sheet name="Key-ratios Year-to-Date" sheetId="19" r:id="rId7"/>
    <sheet name="Sales bridge Quarter" sheetId="5" r:id="rId8"/>
    <sheet name="Sales bridge Year-to-Date" sheetId="15" r:id="rId9"/>
    <sheet name="Segments Quarter" sheetId="8" r:id="rId10"/>
    <sheet name="Segments Year-to-Date" sheetId="16" r:id="rId11"/>
    <sheet name="Sales per region Quarter" sheetId="10" r:id="rId12"/>
    <sheet name="Sales per region Year-to-Date" sheetId="17" r:id="rId13"/>
    <sheet name="APM Quarter" sheetId="11" r:id="rId14"/>
    <sheet name="APM Year-to-Date" sheetId="13" r:id="rId15"/>
    <sheet name="Balance sheet" sheetId="4" r:id="rId16"/>
    <sheet name="Definitions" sheetId="7" r:id="rId17"/>
  </sheets>
  <externalReferences>
    <externalReference r:id="rId18"/>
  </externalReferences>
  <definedNames>
    <definedName name="AARO_Ack">'[1]Period Admin'!$D$48</definedName>
    <definedName name="AARO_Ack_m1Q">'[1]Period Admin'!$D$49</definedName>
    <definedName name="AARO_Ack_m4Q">'[1]Period Admin'!$D$52</definedName>
    <definedName name="AARO_Ack_m5Q">'[1]Period Admin'!$D$54</definedName>
    <definedName name="AARO_LastYear">'[1]Period Admin'!$D$53</definedName>
    <definedName name="AARO_Q">'[1]Period Admin'!$D$37</definedName>
    <definedName name="AARO_Q_m4Q">'[1]Period Admin'!$D$41</definedName>
    <definedName name="Acquisitions" localSheetId="8">'Sales bridge Year-to-Date'!$A$10</definedName>
    <definedName name="Acquisitions">'Sales bridge Quarter'!$A$10</definedName>
    <definedName name="ActAckPer">'[1]Period Admin'!$J$24</definedName>
    <definedName name="ActAckPerR12">'[1]Period Admin'!$J$191</definedName>
    <definedName name="ActPer_nMonth">'[1]Period Admin'!$J$7</definedName>
    <definedName name="ActQ">'[1]Period Admin'!$J$10</definedName>
    <definedName name="ActQ_Y">'[1]Period Admin'!$J$12</definedName>
    <definedName name="ActQ_Year">'[1]Period Admin'!$J$11</definedName>
    <definedName name="ActQBrDate">'[1]Period Admin'!$J$18</definedName>
    <definedName name="ActQBrDateYear">'[1]Period Admin'!$J$19</definedName>
    <definedName name="ActQBrMDay">'[1]Period Admin'!$J$17</definedName>
    <definedName name="ActY">'[1]Period Admin'!$F$8</definedName>
    <definedName name="ActY_m1Y">'[1]Period Admin'!$F$9</definedName>
    <definedName name="ActY_m2Y">'[1]Period Admin'!$F$10</definedName>
    <definedName name="ActY_m3Y">'[1]Period Admin'!$F$11</definedName>
    <definedName name="ActYear">'[1]Period Admin'!$D$8</definedName>
    <definedName name="ActYear_m1Y">'[1]Period Admin'!$D$9</definedName>
    <definedName name="ActYear_m2Y">'[1]Period Admin'!$D$10</definedName>
    <definedName name="ActYear_m3Y">'[1]Period Admin'!$D$11</definedName>
    <definedName name="ActYear_m4Y">'[1]Period Admin'!$D$12</definedName>
    <definedName name="ActYear_m5Y">'[1]Period Admin'!$D$13</definedName>
    <definedName name="Capital_expenditures_in_property__plant_and_equipment" localSheetId="4">'Cash flow Year-to-Date'!$A$19</definedName>
    <definedName name="Capital_expenditures_in_property__plant_and_equipment" localSheetId="5">'Key-ratios Quarter'!#REF!</definedName>
    <definedName name="Capital_expenditures_in_property__plant_and_equipment" localSheetId="6">'Key-ratios Year-to-Date'!#REF!</definedName>
    <definedName name="Capital_expenditures_in_property__plant_and_equipment">'Cash flow Quarter'!$A$19</definedName>
    <definedName name="Capital_expenditures_in_property__plant_and_equipment_as___of_net_sales" localSheetId="4">'Cash flow Year-to-Date'!$A$49</definedName>
    <definedName name="Capital_expenditures_in_property__plant_and_equipment_as___of_net_sales" localSheetId="5">'Key-ratios Quarter'!#REF!</definedName>
    <definedName name="Capital_expenditures_in_property__plant_and_equipment_as___of_net_sales" localSheetId="6">'Key-ratios Year-to-Date'!#REF!</definedName>
    <definedName name="Capital_expenditures_in_property__plant_and_equipment_as___of_net_sales">'Cash flow Quarter'!$A$49</definedName>
    <definedName name="EBITA" localSheetId="2">'Income statement Year-to-Date'!$A$52</definedName>
    <definedName name="EBITA">'Income statement Quarter'!$A$52</definedName>
    <definedName name="EBITA_margin" localSheetId="2">'Income statement Year-to-Date'!$A$53</definedName>
    <definedName name="EBITA_margin">'Income statement Quarter'!$A$53</definedName>
    <definedName name="EBITA_margin_excluding_items_affecting_comparability" localSheetId="2">'Income statement Year-to-Date'!$A$55</definedName>
    <definedName name="EBITA_margin_excluding_items_affecting_comparability">'Income statement Quarter'!$A$55</definedName>
    <definedName name="EBITDA" localSheetId="2">'Income statement Year-to-Date'!#REF!</definedName>
    <definedName name="EBITDA">'Income statement Quarter'!#REF!</definedName>
    <definedName name="EBITDA_excluding_items_affecting_comparability" localSheetId="2">'Income statement Year-to-Date'!#REF!</definedName>
    <definedName name="EBITDA_excluding_items_affecting_comparability">'Income statement Quarter'!#REF!</definedName>
    <definedName name="EV__LASTREFTIME__" hidden="1">41869.341099537</definedName>
    <definedName name="FullYear">'[1]Period Admin'!$F$25</definedName>
    <definedName name="FullYearBrDate_1Y">'[1]Period Admin'!$F$30</definedName>
    <definedName name="FullYearBrDay">'[1]Period Admin'!$F$26</definedName>
    <definedName name="FullYearT">'[1]Period Admin'!$F$34</definedName>
    <definedName name="Items_affecting_comparability" localSheetId="2">'Income statement Year-to-Date'!$A$48</definedName>
    <definedName name="Items_affecting_comparability">'Income statement Quarter'!$A$48</definedName>
    <definedName name="m1Q_Q">'[1]Period Admin'!$J$26</definedName>
    <definedName name="m1Q_Q_Y">'[1]Period Admin'!$J$28</definedName>
    <definedName name="m1Q_Q_Year">'[1]Period Admin'!$J$27</definedName>
    <definedName name="m1Q_QBrDate">'[1]Period Admin'!$J$34</definedName>
    <definedName name="m1Y_ActQ_Year">'[1]Period Admin'!$J$172</definedName>
    <definedName name="m1Y_ActQBrDateYear">'[1]Period Admin'!$J$180</definedName>
    <definedName name="m2Q_Q">'[1]Period Admin'!$J$42</definedName>
    <definedName name="m2Q_Q_Y">'[1]Period Admin'!$J$44</definedName>
    <definedName name="m2Q_Q_Year">'[1]Period Admin'!$J$43</definedName>
    <definedName name="m2Q_QBrDate">'[1]Period Admin'!$J$50</definedName>
    <definedName name="m3Q_Q">'[1]Period Admin'!$J$58</definedName>
    <definedName name="m3Q_Q_Y">'[1]Period Admin'!$J$60</definedName>
    <definedName name="m3Q_Q_Year">'[1]Period Admin'!$J$59</definedName>
    <definedName name="m3Q_QBrDate">'[1]Period Admin'!$J$66</definedName>
    <definedName name="m4Q_Q">'[1]Period Admin'!$J$74</definedName>
    <definedName name="m4Q_Q_Y">'[1]Period Admin'!$J$76</definedName>
    <definedName name="m4Q_Q_Year">'[1]Period Admin'!$J$75</definedName>
    <definedName name="m4Q_QBrDate">'[1]Period Admin'!$J$82</definedName>
    <definedName name="m5Q_Q">'[1]Period Admin'!$J$90</definedName>
    <definedName name="m5Q_Q_Y">'[1]Period Admin'!$J$92</definedName>
    <definedName name="m5Q_Q_Year">'[1]Period Admin'!$J$91</definedName>
    <definedName name="m5Q_QBrDate">'[1]Period Admin'!$J$98</definedName>
    <definedName name="m6Q_Q">'[1]Period Admin'!$J$106</definedName>
    <definedName name="m6Q_Q_Y">'[1]Period Admin'!$J$108</definedName>
    <definedName name="m6Q_Q_Year">'[1]Period Admin'!$J$107</definedName>
    <definedName name="m6Q_QBrDate">'[1]Period Admin'!$J$114</definedName>
    <definedName name="m7Q_Q">'[1]Period Admin'!$J$122</definedName>
    <definedName name="m7Q_Q_Y">'[1]Period Admin'!$J$124</definedName>
    <definedName name="m7Q_Q_Year">'[1]Period Admin'!$J$123</definedName>
    <definedName name="m7Q_QBrDate">'[1]Period Admin'!$J$130</definedName>
    <definedName name="m8Q_Q">'[1]Period Admin'!$J$138</definedName>
    <definedName name="m8Q_Q_Y">'[1]Period Admin'!$J$140</definedName>
    <definedName name="m8Q_Q_Year">'[1]Period Admin'!$J$139</definedName>
    <definedName name="m8Q_QBrDate">'[1]Period Admin'!$J$146</definedName>
    <definedName name="Net_debt">'Balance sheet'!$A$55</definedName>
    <definedName name="Net_debt____of_EBITDA">'Balance sheet'!$A$56</definedName>
    <definedName name="Operating_capital____of_net_sales">'Balance sheet'!#REF!</definedName>
    <definedName name="Operating_cash_flow_after_investments" localSheetId="4">'Cash flow Year-to-Date'!$A$58</definedName>
    <definedName name="Operating_cash_flow_after_investments" localSheetId="5">'Key-ratios Quarter'!#REF!</definedName>
    <definedName name="Operating_cash_flow_after_investments" localSheetId="6">'Key-ratios Year-to-Date'!#REF!</definedName>
    <definedName name="Operating_cash_flow_after_investments">'Cash flow Quarter'!$A$58</definedName>
    <definedName name="Operating_income" localSheetId="2">'Income statement Year-to-Date'!$A$11</definedName>
    <definedName name="Operating_income">'Income statement Quarter'!$A$11</definedName>
    <definedName name="Operating_margin" localSheetId="2">'Income statement Year-to-Date'!$A$37</definedName>
    <definedName name="Operating_margin">'Income statement Quarter'!$A$37</definedName>
    <definedName name="Operating_working_capital">'Balance sheet'!#REF!</definedName>
    <definedName name="Organic" localSheetId="8">'Sales bridge Year-to-Date'!$A$7</definedName>
    <definedName name="Organic">'Sales bridge Quarter'!$A$7</definedName>
    <definedName name="Q_No">'[1]Period Admin'!$L$2</definedName>
    <definedName name="rngDefaultFinDataPath" localSheetId="13">#REF!</definedName>
    <definedName name="rngDefaultFinDataPath" localSheetId="14">#REF!</definedName>
    <definedName name="rngDefaultFinDataPath">#REF!</definedName>
    <definedName name="SelectIdx">'[1]Period Admin'!$L$3</definedName>
    <definedName name="SelLng">[1]Meny!$L$3</definedName>
    <definedName name="SelLngNo">[1]SysAdmin!$Q$8</definedName>
    <definedName name="SelQ">[1]Meny!$F$3</definedName>
    <definedName name="SelYear">[1]Meny!$I$3</definedName>
    <definedName name="tblFinDataRefs" localSheetId="13">#REF!</definedName>
    <definedName name="tblFinDataRefs" localSheetId="14">#REF!</definedName>
    <definedName name="tblFinDataRefs">#REF!</definedName>
    <definedName name="tblFinDataSheets" localSheetId="13">#REF!</definedName>
    <definedName name="tblFinDataSheets" localSheetId="14">#REF!</definedName>
    <definedName name="tblFinDataShee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9" i="18" l="1"/>
  <c r="N49" i="9"/>
  <c r="N11" i="5"/>
  <c r="P11" i="15" l="1"/>
  <c r="N25" i="5"/>
  <c r="N18" i="5"/>
  <c r="M49" i="4"/>
  <c r="N49" i="4"/>
  <c r="O49" i="4"/>
  <c r="O49" i="18"/>
  <c r="M49" i="9"/>
  <c r="O25" i="15"/>
  <c r="O18" i="15"/>
  <c r="O11" i="15"/>
  <c r="M25" i="5"/>
  <c r="M18" i="5"/>
  <c r="M11" i="5"/>
  <c r="O36" i="14"/>
  <c r="O37" i="14"/>
  <c r="O38" i="14"/>
  <c r="O42" i="14"/>
  <c r="O44" i="14" s="1"/>
  <c r="O47" i="14"/>
  <c r="O52" i="14" s="1"/>
  <c r="O53" i="14" s="1"/>
  <c r="M47" i="3"/>
  <c r="M49" i="3" s="1"/>
  <c r="M42" i="3"/>
  <c r="M44" i="3" s="1"/>
  <c r="M36" i="3"/>
  <c r="M37" i="3"/>
  <c r="M38" i="3"/>
  <c r="M54" i="3" l="1"/>
  <c r="M55" i="3" s="1"/>
  <c r="M50" i="3"/>
  <c r="M52" i="3"/>
  <c r="M53" i="3" s="1"/>
  <c r="O49" i="14"/>
  <c r="N49" i="18"/>
  <c r="L49" i="9"/>
  <c r="N25" i="15"/>
  <c r="N18" i="15"/>
  <c r="N11" i="15"/>
  <c r="L25" i="5"/>
  <c r="L18" i="5"/>
  <c r="L11" i="5"/>
  <c r="N47" i="14"/>
  <c r="N49" i="14" s="1"/>
  <c r="N42" i="14"/>
  <c r="N44" i="14" s="1"/>
  <c r="N38" i="14"/>
  <c r="N37" i="14"/>
  <c r="N36" i="14"/>
  <c r="L47" i="3"/>
  <c r="L49" i="3" s="1"/>
  <c r="L54" i="3" s="1"/>
  <c r="L55" i="3" s="1"/>
  <c r="L42" i="3"/>
  <c r="L44" i="3" s="1"/>
  <c r="L38" i="3"/>
  <c r="L37" i="3"/>
  <c r="L36" i="3"/>
  <c r="O54" i="14" l="1"/>
  <c r="O55" i="14" s="1"/>
  <c r="O50" i="14"/>
  <c r="L52" i="3"/>
  <c r="L53" i="3" s="1"/>
  <c r="N50" i="14"/>
  <c r="N54" i="14"/>
  <c r="N55" i="14" s="1"/>
  <c r="N52" i="14"/>
  <c r="N53" i="14" s="1"/>
  <c r="L50" i="3"/>
  <c r="K19" i="14"/>
  <c r="G38" i="3" l="1"/>
  <c r="M53" i="18" l="1"/>
  <c r="M49" i="18"/>
  <c r="K53" i="9"/>
  <c r="K49" i="9"/>
  <c r="M25" i="15"/>
  <c r="M18" i="15"/>
  <c r="M11" i="15"/>
  <c r="K25" i="5"/>
  <c r="K18" i="5"/>
  <c r="K11" i="5"/>
  <c r="M47" i="14"/>
  <c r="M52" i="14" s="1"/>
  <c r="M53" i="14" s="1"/>
  <c r="M42" i="14"/>
  <c r="M44" i="14" s="1"/>
  <c r="M38" i="14"/>
  <c r="M37" i="14"/>
  <c r="M36" i="14"/>
  <c r="K47" i="3"/>
  <c r="K52" i="3" s="1"/>
  <c r="K53" i="3" s="1"/>
  <c r="K42" i="3"/>
  <c r="K44" i="3" s="1"/>
  <c r="K38" i="3"/>
  <c r="K37" i="3"/>
  <c r="K36" i="3"/>
  <c r="M49" i="14" l="1"/>
  <c r="K49" i="3"/>
  <c r="M54" i="14" l="1"/>
  <c r="M55" i="14" s="1"/>
  <c r="M50" i="14"/>
  <c r="K54" i="3"/>
  <c r="K55" i="3" s="1"/>
  <c r="K50" i="3"/>
  <c r="L49" i="4" l="1"/>
  <c r="L49" i="18" l="1"/>
  <c r="L53" i="18"/>
  <c r="J49" i="9"/>
  <c r="J53" i="9"/>
  <c r="L25" i="15"/>
  <c r="L18" i="15"/>
  <c r="L11" i="15"/>
  <c r="J25" i="5" l="1"/>
  <c r="J18" i="5"/>
  <c r="J11" i="5"/>
  <c r="L47" i="14"/>
  <c r="L49" i="14" s="1"/>
  <c r="L42" i="14"/>
  <c r="L44" i="14" s="1"/>
  <c r="L38" i="14"/>
  <c r="L37" i="14"/>
  <c r="L36" i="14"/>
  <c r="L50" i="14" l="1"/>
  <c r="L54" i="14"/>
  <c r="L55" i="14" s="1"/>
  <c r="L52" i="14"/>
  <c r="L53" i="14" s="1"/>
  <c r="J38" i="3"/>
  <c r="J37" i="3"/>
  <c r="J36" i="3"/>
  <c r="J47" i="3"/>
  <c r="J49" i="3" s="1"/>
  <c r="J42" i="3"/>
  <c r="J44" i="3" s="1"/>
  <c r="J52" i="3" l="1"/>
  <c r="J53" i="3" s="1"/>
  <c r="J54" i="3"/>
  <c r="J55" i="3" s="1"/>
  <c r="J50" i="3"/>
  <c r="K49" i="4"/>
  <c r="K49" i="18" l="1"/>
  <c r="J49" i="18"/>
  <c r="K53" i="18"/>
  <c r="I53" i="9"/>
  <c r="I49" i="9"/>
  <c r="K25" i="15"/>
  <c r="K18" i="15"/>
  <c r="K11" i="15"/>
  <c r="I25" i="5"/>
  <c r="I18" i="5"/>
  <c r="I11" i="5"/>
  <c r="K47" i="14" l="1"/>
  <c r="K52" i="14" s="1"/>
  <c r="K53" i="14" s="1"/>
  <c r="K42" i="14"/>
  <c r="K44" i="14" s="1"/>
  <c r="K38" i="14"/>
  <c r="K37" i="14"/>
  <c r="K36" i="14"/>
  <c r="I47" i="3"/>
  <c r="I52" i="3" s="1"/>
  <c r="I53" i="3" s="1"/>
  <c r="I42" i="3"/>
  <c r="I44" i="3" s="1"/>
  <c r="I38" i="3"/>
  <c r="I37" i="3"/>
  <c r="I36" i="3"/>
  <c r="K49" i="14" l="1"/>
  <c r="I49" i="3"/>
  <c r="J49" i="4"/>
  <c r="H49" i="9"/>
  <c r="K50" i="14" l="1"/>
  <c r="K54" i="14"/>
  <c r="K55" i="14" s="1"/>
  <c r="I50" i="3"/>
  <c r="I54" i="3"/>
  <c r="I55" i="3" s="1"/>
  <c r="J25" i="15"/>
  <c r="J18" i="15"/>
  <c r="J11" i="15"/>
  <c r="H25" i="5"/>
  <c r="H18" i="5"/>
  <c r="H11" i="5"/>
  <c r="J47" i="14"/>
  <c r="J52" i="14" s="1"/>
  <c r="J53" i="14" s="1"/>
  <c r="I47" i="14"/>
  <c r="H47" i="14"/>
  <c r="G47" i="14"/>
  <c r="J42" i="14"/>
  <c r="J44" i="14" s="1"/>
  <c r="J38" i="14"/>
  <c r="J37" i="14"/>
  <c r="J36" i="14"/>
  <c r="G47" i="3"/>
  <c r="F47" i="3"/>
  <c r="E47" i="3"/>
  <c r="D47" i="3"/>
  <c r="C47" i="3"/>
  <c r="H47" i="3"/>
  <c r="H52" i="3" s="1"/>
  <c r="H53" i="3" s="1"/>
  <c r="H42" i="3"/>
  <c r="H44" i="3" s="1"/>
  <c r="H38" i="3"/>
  <c r="H37" i="3"/>
  <c r="H36" i="3"/>
  <c r="J49" i="14" l="1"/>
  <c r="J50" i="14" s="1"/>
  <c r="H49" i="3"/>
  <c r="J53" i="18"/>
  <c r="H53" i="9"/>
  <c r="J54" i="14" l="1"/>
  <c r="J55" i="14" s="1"/>
  <c r="H50" i="3"/>
  <c r="H54" i="3"/>
  <c r="H55" i="3" s="1"/>
  <c r="I49" i="18"/>
  <c r="G49" i="9"/>
  <c r="I25" i="15"/>
  <c r="I18" i="15"/>
  <c r="I11" i="15"/>
  <c r="G25" i="5"/>
  <c r="G18" i="5"/>
  <c r="G11" i="5" l="1"/>
  <c r="I52" i="14"/>
  <c r="I53" i="14" s="1"/>
  <c r="I49" i="14"/>
  <c r="I50" i="14" s="1"/>
  <c r="I42" i="14"/>
  <c r="I44" i="14" s="1"/>
  <c r="I38" i="14"/>
  <c r="I37" i="14"/>
  <c r="I36" i="14"/>
  <c r="G52" i="3"/>
  <c r="G53" i="3" s="1"/>
  <c r="G49" i="3"/>
  <c r="G50" i="3" s="1"/>
  <c r="G42" i="3"/>
  <c r="G44" i="3" s="1"/>
  <c r="G37" i="3"/>
  <c r="G36" i="3"/>
  <c r="I54" i="14" l="1"/>
  <c r="I55" i="14" s="1"/>
  <c r="G54" i="3"/>
  <c r="G55" i="3" s="1"/>
  <c r="I49" i="4"/>
  <c r="H49" i="4"/>
  <c r="G49" i="4"/>
  <c r="F49" i="4"/>
  <c r="E49" i="4"/>
  <c r="D49" i="4"/>
  <c r="C49" i="4"/>
  <c r="B49" i="4"/>
  <c r="G53" i="9"/>
  <c r="F53" i="9"/>
  <c r="E53" i="9"/>
  <c r="D53" i="9"/>
  <c r="C53" i="9"/>
  <c r="B53" i="9"/>
  <c r="I53" i="18" l="1"/>
  <c r="H53" i="18"/>
  <c r="G53" i="18"/>
  <c r="F53" i="18"/>
  <c r="E53" i="18"/>
  <c r="D53" i="18"/>
  <c r="C53" i="18"/>
  <c r="B53" i="18"/>
  <c r="C49" i="18"/>
  <c r="B49" i="18"/>
  <c r="G49" i="18"/>
  <c r="H49" i="18"/>
  <c r="F49" i="18"/>
  <c r="E49" i="18"/>
  <c r="D49" i="18"/>
  <c r="C17" i="16" l="1"/>
  <c r="B17" i="16"/>
  <c r="C15" i="16"/>
  <c r="B15" i="16"/>
  <c r="C10" i="16"/>
  <c r="B10" i="16"/>
  <c r="C8" i="16"/>
  <c r="B8" i="16"/>
  <c r="H17" i="16"/>
  <c r="G17" i="16"/>
  <c r="F17" i="16"/>
  <c r="E17" i="16"/>
  <c r="D17" i="16"/>
  <c r="H15" i="16"/>
  <c r="G15" i="16"/>
  <c r="F15" i="16"/>
  <c r="E15" i="16"/>
  <c r="D15" i="16"/>
  <c r="H10" i="16"/>
  <c r="G10" i="16"/>
  <c r="F10" i="16"/>
  <c r="E10" i="16"/>
  <c r="D10" i="16"/>
  <c r="H8" i="16"/>
  <c r="G8" i="16"/>
  <c r="F8" i="16"/>
  <c r="E8" i="16"/>
  <c r="D8" i="16"/>
  <c r="C25" i="15"/>
  <c r="B25" i="15"/>
  <c r="C18" i="15"/>
  <c r="B18" i="15"/>
  <c r="C11" i="15"/>
  <c r="B11" i="15"/>
  <c r="H25" i="15" l="1"/>
  <c r="F25" i="15"/>
  <c r="E25" i="15"/>
  <c r="D25" i="15"/>
  <c r="H18" i="15"/>
  <c r="F18" i="15"/>
  <c r="E18" i="15"/>
  <c r="D18" i="15"/>
  <c r="H11" i="15"/>
  <c r="F11" i="15"/>
  <c r="E11" i="15"/>
  <c r="D11" i="15"/>
  <c r="H42" i="14"/>
  <c r="H44" i="14" s="1"/>
  <c r="B47" i="14" l="1"/>
  <c r="B52" i="14" s="1"/>
  <c r="B53" i="14" s="1"/>
  <c r="C47" i="14"/>
  <c r="C52" i="14" s="1"/>
  <c r="C53" i="14" s="1"/>
  <c r="C36" i="14"/>
  <c r="B36" i="14"/>
  <c r="C42" i="14"/>
  <c r="C44" i="14" s="1"/>
  <c r="B42" i="14"/>
  <c r="B44" i="14" s="1"/>
  <c r="B38" i="14"/>
  <c r="B37" i="14"/>
  <c r="C38" i="14"/>
  <c r="C37" i="14"/>
  <c r="G55" i="14"/>
  <c r="G53" i="14"/>
  <c r="G50" i="14"/>
  <c r="H49" i="14"/>
  <c r="F47" i="14"/>
  <c r="F52" i="14" s="1"/>
  <c r="F53" i="14" s="1"/>
  <c r="E47" i="14"/>
  <c r="E52" i="14" s="1"/>
  <c r="E53" i="14" s="1"/>
  <c r="D47" i="14"/>
  <c r="D52" i="14" s="1"/>
  <c r="D53" i="14" s="1"/>
  <c r="G44" i="14"/>
  <c r="F42" i="14"/>
  <c r="F44" i="14" s="1"/>
  <c r="E42" i="14"/>
  <c r="E44" i="14" s="1"/>
  <c r="D42" i="14"/>
  <c r="D44" i="14" s="1"/>
  <c r="H38" i="14"/>
  <c r="G38" i="14"/>
  <c r="F38" i="14"/>
  <c r="E38" i="14"/>
  <c r="D38" i="14"/>
  <c r="H37" i="14"/>
  <c r="G37" i="14"/>
  <c r="F37" i="14"/>
  <c r="E37" i="14"/>
  <c r="D37" i="14"/>
  <c r="H36" i="14"/>
  <c r="G36" i="14"/>
  <c r="F36" i="14"/>
  <c r="E36" i="14"/>
  <c r="D36" i="14"/>
  <c r="B49" i="14" l="1"/>
  <c r="B50" i="14" s="1"/>
  <c r="C49" i="14"/>
  <c r="F49" i="14"/>
  <c r="F50" i="14" s="1"/>
  <c r="D49" i="14"/>
  <c r="D50" i="14" s="1"/>
  <c r="E49" i="14"/>
  <c r="E50" i="14" s="1"/>
  <c r="H50" i="14"/>
  <c r="H54" i="14"/>
  <c r="H55" i="14" s="1"/>
  <c r="H52" i="14"/>
  <c r="H53" i="14" s="1"/>
  <c r="B54" i="14" l="1"/>
  <c r="B55" i="14" s="1"/>
  <c r="F54" i="14"/>
  <c r="F55" i="14" s="1"/>
  <c r="D54" i="14"/>
  <c r="D55" i="14" s="1"/>
  <c r="C54" i="14"/>
  <c r="C55" i="14" s="1"/>
  <c r="C50" i="14"/>
  <c r="E54" i="14"/>
  <c r="E55" i="14" s="1"/>
  <c r="E49" i="9"/>
  <c r="B49" i="9" l="1"/>
  <c r="C49" i="9"/>
  <c r="D49" i="9"/>
  <c r="F49" i="9"/>
  <c r="E25" i="5"/>
  <c r="D25" i="5"/>
  <c r="C25" i="5"/>
  <c r="B25" i="5"/>
  <c r="E18" i="5"/>
  <c r="D18" i="5"/>
  <c r="C18" i="5"/>
  <c r="B18" i="5"/>
  <c r="B11" i="5"/>
  <c r="C11" i="5"/>
  <c r="D11" i="5"/>
  <c r="E11" i="5"/>
  <c r="E17" i="8" l="1"/>
  <c r="D17" i="8"/>
  <c r="C17" i="8"/>
  <c r="B17" i="8"/>
  <c r="E15" i="8"/>
  <c r="D15" i="8"/>
  <c r="C15" i="8"/>
  <c r="B15" i="8"/>
  <c r="E10" i="8"/>
  <c r="D10" i="8"/>
  <c r="C10" i="8"/>
  <c r="B10" i="8"/>
  <c r="E8" i="8"/>
  <c r="D8" i="8"/>
  <c r="C8" i="8"/>
  <c r="B8" i="8"/>
  <c r="D52" i="3"/>
  <c r="D53" i="3" s="1"/>
  <c r="E52" i="3"/>
  <c r="E53" i="3" s="1"/>
  <c r="D49" i="3"/>
  <c r="B47" i="3"/>
  <c r="B49" i="3" s="1"/>
  <c r="B50" i="3" s="1"/>
  <c r="E42" i="3"/>
  <c r="E44" i="3" s="1"/>
  <c r="D42" i="3"/>
  <c r="D44" i="3" s="1"/>
  <c r="C42" i="3"/>
  <c r="C44" i="3" s="1"/>
  <c r="B42" i="3"/>
  <c r="B44" i="3" s="1"/>
  <c r="F36" i="3"/>
  <c r="F37" i="3"/>
  <c r="F38" i="3"/>
  <c r="E38" i="3"/>
  <c r="E37" i="3"/>
  <c r="E36" i="3"/>
  <c r="D38" i="3"/>
  <c r="C38" i="3"/>
  <c r="B38" i="3"/>
  <c r="D37" i="3"/>
  <c r="C37" i="3"/>
  <c r="B37" i="3"/>
  <c r="D36" i="3"/>
  <c r="C36" i="3"/>
  <c r="B36" i="3"/>
  <c r="C52" i="3" l="1"/>
  <c r="C53" i="3" s="1"/>
  <c r="E49" i="3"/>
  <c r="E54" i="3" s="1"/>
  <c r="E55" i="3" s="1"/>
  <c r="C49" i="3"/>
  <c r="C50" i="3" s="1"/>
  <c r="B52" i="3"/>
  <c r="B53" i="3" s="1"/>
  <c r="B54" i="3"/>
  <c r="B55" i="3" s="1"/>
  <c r="D54" i="3"/>
  <c r="D55" i="3" s="1"/>
  <c r="D50" i="3"/>
  <c r="F42" i="3"/>
  <c r="F17" i="8"/>
  <c r="F15" i="8"/>
  <c r="F10" i="8"/>
  <c r="F8" i="8"/>
  <c r="F25" i="5"/>
  <c r="F18" i="5"/>
  <c r="C54" i="3" l="1"/>
  <c r="C55" i="3" s="1"/>
  <c r="E50" i="3"/>
  <c r="F52" i="3"/>
  <c r="F53" i="3" s="1"/>
  <c r="F49" i="3" l="1"/>
  <c r="F50" i="3" s="1"/>
  <c r="F54" i="3" l="1"/>
  <c r="F55" i="3" s="1"/>
  <c r="F11" i="5" l="1"/>
  <c r="F44" i="3"/>
</calcChain>
</file>

<file path=xl/sharedStrings.xml><?xml version="1.0" encoding="utf-8"?>
<sst xmlns="http://schemas.openxmlformats.org/spreadsheetml/2006/main" count="1220" uniqueCount="406">
  <si>
    <t>Organic growth</t>
  </si>
  <si>
    <t>Operating margin (EBIT margin)</t>
  </si>
  <si>
    <t>EBITA</t>
  </si>
  <si>
    <t>EBITA margin</t>
  </si>
  <si>
    <t>EBITA expressed as a percentage of net sales.</t>
  </si>
  <si>
    <t>Items affecting comparability</t>
  </si>
  <si>
    <t>EBITA excluding items affecting comparability</t>
  </si>
  <si>
    <t>Operating cash flow after investments</t>
  </si>
  <si>
    <t>Net debt</t>
  </si>
  <si>
    <t>EBITDA</t>
  </si>
  <si>
    <t>Food &amp; Beverage</t>
  </si>
  <si>
    <t>Operating income</t>
  </si>
  <si>
    <t>Net sales</t>
  </si>
  <si>
    <t>Laundry</t>
  </si>
  <si>
    <t>Group</t>
  </si>
  <si>
    <t>Total</t>
  </si>
  <si>
    <t xml:space="preserve">Organic, % </t>
  </si>
  <si>
    <t>Currency, %</t>
  </si>
  <si>
    <t>Acquisitions, %</t>
  </si>
  <si>
    <t>NET SALES</t>
  </si>
  <si>
    <t>2019 Q3</t>
  </si>
  <si>
    <t>2019 Q1</t>
  </si>
  <si>
    <t xml:space="preserve"> 2019 Q2</t>
  </si>
  <si>
    <t>2019 Q4</t>
  </si>
  <si>
    <t>2020 Q1</t>
  </si>
  <si>
    <t>Amortization of intangible assets</t>
  </si>
  <si>
    <t>Income for the period</t>
  </si>
  <si>
    <t>Taxes</t>
  </si>
  <si>
    <t>Operating income excluding items affecting comparability</t>
  </si>
  <si>
    <t>OPERATING CASH FLOW AFTER INVESTMENTS</t>
  </si>
  <si>
    <t>Operating margin, %</t>
  </si>
  <si>
    <t>Operating margin excluding items affecting comparability, %</t>
  </si>
  <si>
    <t>EBITA margin excluding items affecting comparability, %</t>
  </si>
  <si>
    <t>Operating income adjusted for non-cash items</t>
  </si>
  <si>
    <t>Change in operating assets and liabilities</t>
  </si>
  <si>
    <t>Changes in other investments</t>
  </si>
  <si>
    <t>Inventories</t>
  </si>
  <si>
    <t>Trade receivables</t>
  </si>
  <si>
    <t>Trade payables</t>
  </si>
  <si>
    <t>NET DEBT</t>
  </si>
  <si>
    <t>Short-term borrowings</t>
  </si>
  <si>
    <t>Long-term borrowings</t>
  </si>
  <si>
    <t>Liquid funds</t>
  </si>
  <si>
    <t>Lease liabilities</t>
  </si>
  <si>
    <t>Net provisions for post-employment benefits</t>
  </si>
  <si>
    <t>Cost of goods sold</t>
  </si>
  <si>
    <t>Gross operating income</t>
  </si>
  <si>
    <t>Selling expenses</t>
  </si>
  <si>
    <t>Administrative expenses</t>
  </si>
  <si>
    <t>Other operating income/expenses</t>
  </si>
  <si>
    <t>Financial items, net</t>
  </si>
  <si>
    <t>Income after financial items</t>
  </si>
  <si>
    <t>Gross operating margin, %</t>
  </si>
  <si>
    <t>Equity holders of the parent company</t>
  </si>
  <si>
    <t xml:space="preserve">Income for the period attributable to: </t>
  </si>
  <si>
    <t>EBITA margin, %</t>
  </si>
  <si>
    <t>Property, plant and equipment, owned</t>
  </si>
  <si>
    <t>Property, plant and equipment, right-of-use</t>
  </si>
  <si>
    <t>Goodwill</t>
  </si>
  <si>
    <t>Deferred tax assets</t>
  </si>
  <si>
    <t>Other non-current assets</t>
  </si>
  <si>
    <t>Total non-current assets</t>
  </si>
  <si>
    <t>Other current assets</t>
  </si>
  <si>
    <t>Cash and cash equivalents</t>
  </si>
  <si>
    <t>Total current assets</t>
  </si>
  <si>
    <t>Total assets</t>
  </si>
  <si>
    <t>Total equity</t>
  </si>
  <si>
    <t>Deferred tax liabilities</t>
  </si>
  <si>
    <t>Total non-current liabilities</t>
  </si>
  <si>
    <t>Total equity and liabilities</t>
  </si>
  <si>
    <t>Cash flow from operations</t>
  </si>
  <si>
    <t>Cash flow from investments</t>
  </si>
  <si>
    <t>Cash flow from operations and investments</t>
  </si>
  <si>
    <t>Asia-Pacific, Middle East and Africa</t>
  </si>
  <si>
    <t>Americas</t>
  </si>
  <si>
    <t>Europe</t>
  </si>
  <si>
    <t>Cash flow from operations, excluding change in operating assets and liabilities</t>
  </si>
  <si>
    <t>Other non-cash items</t>
  </si>
  <si>
    <t>Taxes paid</t>
  </si>
  <si>
    <t>Change in inventories</t>
  </si>
  <si>
    <t>Change in trade receivables</t>
  </si>
  <si>
    <t>Change in accounts payable</t>
  </si>
  <si>
    <t>Other</t>
  </si>
  <si>
    <t>Payment of lease liabilities</t>
  </si>
  <si>
    <t>Dividend</t>
  </si>
  <si>
    <t>Shareholders contribution</t>
  </si>
  <si>
    <t>Change in financial liabilities, Electrolux Group</t>
  </si>
  <si>
    <t>Cash flow from financing</t>
  </si>
  <si>
    <t>Total cash flow</t>
  </si>
  <si>
    <t>Cash and cash equivalents at beginning of period</t>
  </si>
  <si>
    <t>Exchange-rate differences referring to cash and cash equivalents</t>
  </si>
  <si>
    <t>Other cash flow from transactions with shareholders, Electrolux Group</t>
  </si>
  <si>
    <t>Cash and cash equivalents at end of period</t>
  </si>
  <si>
    <t>Investments in tangible and intangible assets</t>
  </si>
  <si>
    <t>Tax rate, %</t>
  </si>
  <si>
    <t>Operating margin excluding items affecting comparability</t>
  </si>
  <si>
    <t>Operating income less items affecting comparability as a percentage of net sales</t>
  </si>
  <si>
    <t>Operating margin excluding items affecting comparability shows the operating income in percentage of net sales adjusted for items affecting comparability defined below. This is a key internal measure, as the Group believes that it provides users of the financial statements with a better understanding of the Group’s financial performance both short and long term.</t>
  </si>
  <si>
    <t>Operating income less amortization and write-down related to intangibles assets (excluding right of use assets).</t>
  </si>
  <si>
    <t>Operating working capital, % of net sales</t>
  </si>
  <si>
    <t>Used to evaluate how efficient the Group is generating cash in relation to net sales.</t>
  </si>
  <si>
    <t>DEFINITIONS AND APM</t>
  </si>
  <si>
    <t>Definitions</t>
  </si>
  <si>
    <t>Change in net sales during the current period attributable to acquired operation in relation to prior year sales, following a period of 12 months commencing the acquisition date.</t>
  </si>
  <si>
    <t>Operating margin shows the operating income in percentage of net sales. Operating margin is a key internal measure, as the Group believes that it provides users of the financial statements with a better understanding of the Group’s financial performance both short and long term.</t>
  </si>
  <si>
    <t>Used to ensure that  cash spending is in line with Groups overall strategy for the use of cash.</t>
  </si>
  <si>
    <t>EBITA gives an indication of the operating income less amortization and write-down related to intangibles assets (excluding right of use assets), mainly used to follow-up operating income without the impact of amortization of surplus values related to acquisitions.</t>
  </si>
  <si>
    <t xml:space="preserve">Used to evaluate business performance in relation to net sales in order to measure the efficiency of the Company. </t>
  </si>
  <si>
    <t>This is an indicator for business' cash generating capacity in relation to sales.</t>
  </si>
  <si>
    <t>Cash flow from operations and investments adjusted for financial items paid net, taxes paid and acquisitions/divestments of operations.</t>
  </si>
  <si>
    <t>To monetarize the cash from core operation.</t>
  </si>
  <si>
    <t>Net debt in relation to EBITDA (Net debt is based on the end of period balance. EBITDA is calculated based on last four rolling quarters).</t>
  </si>
  <si>
    <t>A measurement of financial risk, showing net debt in relation to cash generation.</t>
  </si>
  <si>
    <t>Summarizes events and transactions with significant effects, which are relevant for understanding the financial performance when comparing income for the current period with previous periods.</t>
  </si>
  <si>
    <t>EBITA margin excluding items affecting comparability</t>
  </si>
  <si>
    <t>EBITA excluding items affecting comparability, expressed as a percentage of net sales.</t>
  </si>
  <si>
    <t>Items affecting comparability vary between years and periods and in order to analyze trends, items affecting comparability are excluded from EBITA margin.</t>
  </si>
  <si>
    <t>Earings per share</t>
  </si>
  <si>
    <t>Basic earnings per share, SEK</t>
  </si>
  <si>
    <t xml:space="preserve"> </t>
  </si>
  <si>
    <t/>
  </si>
  <si>
    <t>Assets</t>
  </si>
  <si>
    <t>Other intangible assets</t>
  </si>
  <si>
    <t>Pension plan assets</t>
  </si>
  <si>
    <t>Tax assets</t>
  </si>
  <si>
    <t>Short-term financial assets</t>
  </si>
  <si>
    <t>Equity and liabilities</t>
  </si>
  <si>
    <t>Equity attributable to equity holders of the Parent Company</t>
  </si>
  <si>
    <t>Share capital</t>
  </si>
  <si>
    <t>Other paid-in capital</t>
  </si>
  <si>
    <t>Other reserves</t>
  </si>
  <si>
    <t>Retained earnings</t>
  </si>
  <si>
    <t>Long-term lease liabilities</t>
  </si>
  <si>
    <t>Provisions for post-employment benefits</t>
  </si>
  <si>
    <t>Other provisions</t>
  </si>
  <si>
    <t>Tax liabilities</t>
  </si>
  <si>
    <t>Dividend payable</t>
  </si>
  <si>
    <t>Other liabilities</t>
  </si>
  <si>
    <t>Short-term lease liabilities</t>
  </si>
  <si>
    <t>Total current liabilities</t>
  </si>
  <si>
    <t>Operations</t>
  </si>
  <si>
    <t>Change in other operating assets, liabilities and provisions</t>
  </si>
  <si>
    <t>Cash flow from change in operating assets and liabilities</t>
  </si>
  <si>
    <t>Investments</t>
  </si>
  <si>
    <t>Acquisition of operations</t>
  </si>
  <si>
    <t>Capital expenditure in property, plant and equipment</t>
  </si>
  <si>
    <t>Capital expenditure in product development</t>
  </si>
  <si>
    <t>Capital expenditure in other intangibles</t>
  </si>
  <si>
    <t>Financing</t>
  </si>
  <si>
    <t>Change in short-term investments, net</t>
  </si>
  <si>
    <t>Change in short-term borrowings, net</t>
  </si>
  <si>
    <t>New long-term borrowings</t>
  </si>
  <si>
    <t>Amortization of long-term borrowings</t>
  </si>
  <si>
    <t>Amortization</t>
  </si>
  <si>
    <t>Operating cash flow</t>
  </si>
  <si>
    <t>Weighted average number of ordinary shares during the year, SEKm</t>
  </si>
  <si>
    <t>Income for the period attributable to:</t>
  </si>
  <si>
    <t>Equityholders of the Parent Company</t>
  </si>
  <si>
    <t>Depreciation and amortization</t>
  </si>
  <si>
    <t>Financial items paid, net</t>
  </si>
  <si>
    <t>Capital expenditures as % of net sales</t>
  </si>
  <si>
    <t>Net Sales</t>
  </si>
  <si>
    <t>Net sales comparative period prior year</t>
  </si>
  <si>
    <t>Net sales, change</t>
  </si>
  <si>
    <t>Net sales, change %</t>
  </si>
  <si>
    <t>Aquisitions</t>
  </si>
  <si>
    <t>Amortizations</t>
  </si>
  <si>
    <t>Group Common Cost</t>
  </si>
  <si>
    <t>Aquisitions of operations</t>
  </si>
  <si>
    <t>Net debt </t>
  </si>
  <si>
    <t>Short-term loans</t>
  </si>
  <si>
    <t>Trade receivables with recourse</t>
  </si>
  <si>
    <t>Short-term loans, Electrolux Group</t>
  </si>
  <si>
    <t>Short term borrowings</t>
  </si>
  <si>
    <t>Other financial liabilities, Electrolux Group</t>
  </si>
  <si>
    <t>Financial derivative liabilities</t>
  </si>
  <si>
    <t>Accrued interest expenses and prepaid interest income</t>
  </si>
  <si>
    <t>Total short-term borrowings</t>
  </si>
  <si>
    <t xml:space="preserve">Total borrowings </t>
  </si>
  <si>
    <t>Financial derivative assets</t>
  </si>
  <si>
    <t>Prepaid interest expenses and accrued interest income</t>
  </si>
  <si>
    <t>Cashpool accounts Electrolux Group</t>
  </si>
  <si>
    <t>Financial net debt</t>
  </si>
  <si>
    <t>Leases - Fin. liability total</t>
  </si>
  <si>
    <t>Capital expenditure</t>
  </si>
  <si>
    <t>Capital expenditures in property, plant and equipment</t>
  </si>
  <si>
    <t>Capital expenditures in product development</t>
  </si>
  <si>
    <t>Capital expenditures in other intangible assets</t>
  </si>
  <si>
    <t>Restructuring costs</t>
  </si>
  <si>
    <t>Pension plan settlement in Sweden</t>
  </si>
  <si>
    <t xml:space="preserve"> Total Items affecting comparability, costs (-)/income (+)</t>
  </si>
  <si>
    <t>EBITA excluding Items affecting comparability</t>
  </si>
  <si>
    <t>EBITDA (last four rolling quarters)</t>
  </si>
  <si>
    <t>Operating Working Capital % of net sales</t>
  </si>
  <si>
    <t>Inventory</t>
  </si>
  <si>
    <t xml:space="preserve">Trade receivables </t>
  </si>
  <si>
    <t>Operating Working Capital</t>
  </si>
  <si>
    <t>Operating Working Capital, % net sales</t>
  </si>
  <si>
    <t>See "Organic growth" above</t>
  </si>
  <si>
    <t>Operating income (EBIT)</t>
  </si>
  <si>
    <t>Operating income expressed as a percentage of net sales.</t>
  </si>
  <si>
    <t>Investments in property, plant and equipment, product development and other intangible assets</t>
  </si>
  <si>
    <t>Back to Content</t>
  </si>
  <si>
    <t>SEKm, unless otherwise stated</t>
  </si>
  <si>
    <t>Organic growth, %</t>
  </si>
  <si>
    <t>Net debt/EBITDA ratio</t>
  </si>
  <si>
    <t>Operating working capital % of net sales</t>
  </si>
  <si>
    <t>Average number of shares, million</t>
  </si>
  <si>
    <t>Number of employees, end of period</t>
  </si>
  <si>
    <t>EBITDA²</t>
  </si>
  <si>
    <t>2) Rolling four quarters</t>
  </si>
  <si>
    <t>1) Basic numbers of outstanding shares</t>
  </si>
  <si>
    <t>Earnings per share, SEK¹</t>
  </si>
  <si>
    <t>EBITA margin excl. Items affecting comparability, %</t>
  </si>
  <si>
    <t>Operating margin excl. Items affecting comparability, %</t>
  </si>
  <si>
    <t xml:space="preserve">Items that will not be reclassified to income for the period: </t>
  </si>
  <si>
    <t>Remeasurement of provisions for post-employment benefits</t>
  </si>
  <si>
    <t>Income tax relating to items that will not be reclassified</t>
  </si>
  <si>
    <t xml:space="preserve">Items that may be reclassified subsequently to income for the period: </t>
  </si>
  <si>
    <t>Exchange-rate differences on translation of foreign 
operations</t>
  </si>
  <si>
    <t>Income tax relating to items that may be reclassified</t>
  </si>
  <si>
    <t xml:space="preserve">Other comprehensive income, net of tax </t>
  </si>
  <si>
    <t xml:space="preserve">Total comprehensive income for the period </t>
  </si>
  <si>
    <t xml:space="preserve">Total comprehensive income for the period attributable to: </t>
  </si>
  <si>
    <t>Equity holders of the Parent Company</t>
  </si>
  <si>
    <t xml:space="preserve">Total </t>
  </si>
  <si>
    <t>Net FX impact</t>
  </si>
  <si>
    <t>Organic growth  %</t>
  </si>
  <si>
    <t>Operating income margin and EBITA margin</t>
  </si>
  <si>
    <t>Operating income excluding Items affecting comparability</t>
  </si>
  <si>
    <t>Operating income excluding Items affecting comparability margin, %</t>
  </si>
  <si>
    <t>EBITA excluding Items affecting comparability margin, %</t>
  </si>
  <si>
    <t>Depreciation</t>
  </si>
  <si>
    <t>Organic Growth, %</t>
  </si>
  <si>
    <t>Aquisitions, %</t>
  </si>
  <si>
    <t>FX  Impact, %</t>
  </si>
  <si>
    <t>Net sales change, %</t>
  </si>
  <si>
    <t>Net FX Impact, %</t>
  </si>
  <si>
    <t>Net sales change</t>
  </si>
  <si>
    <t>Operating income margin, %</t>
  </si>
  <si>
    <t>Total capital expenditure</t>
  </si>
  <si>
    <t>Jan-Mar 2019</t>
  </si>
  <si>
    <t xml:space="preserve"> Jan-Jun 2019</t>
  </si>
  <si>
    <t>Jan-Sep 2019</t>
  </si>
  <si>
    <t>Jan-Mar 2020</t>
  </si>
  <si>
    <t>Jan-Jun 2020</t>
  </si>
  <si>
    <t>Jan - Dec 2017</t>
  </si>
  <si>
    <t>Jan - Dec 2018</t>
  </si>
  <si>
    <t>Jan - Dec 2019</t>
  </si>
  <si>
    <t>Income statement, Year-to-Date</t>
  </si>
  <si>
    <t>Income statement, Quarter</t>
  </si>
  <si>
    <t>APM, Quarter</t>
  </si>
  <si>
    <t>APM, Year-to-Date</t>
  </si>
  <si>
    <t>Sales bridge, Quarter</t>
  </si>
  <si>
    <t>Segments, Quarter</t>
  </si>
  <si>
    <t>Balance sheet</t>
  </si>
  <si>
    <t>Cash flow, Quarter</t>
  </si>
  <si>
    <t>Mar. 31, 2019</t>
  </si>
  <si>
    <t>Jun. 30, 2019</t>
  </si>
  <si>
    <t>Sep. 30, 2019</t>
  </si>
  <si>
    <t>Dec. 31, 2019</t>
  </si>
  <si>
    <t>Mar. 31, 2020</t>
  </si>
  <si>
    <t>Sales bridge, Year-to-Date</t>
  </si>
  <si>
    <t>Segments, year-to-Date</t>
  </si>
  <si>
    <t>2020 Q2</t>
  </si>
  <si>
    <t>Cash flow, Year-to-Date</t>
  </si>
  <si>
    <t>Key-ratios, Quarter</t>
  </si>
  <si>
    <t>Key-ratios, Year-to-date</t>
  </si>
  <si>
    <t>KEY-RATIOS, QUARTER</t>
  </si>
  <si>
    <t>KEY-RATIOS, YEAR-TO-DATE</t>
  </si>
  <si>
    <t>BALANCE SHEET, END OF PERIOD</t>
  </si>
  <si>
    <t>CASH FLOW, YEAR-TO-DATE</t>
  </si>
  <si>
    <t>CASH FLOW, QUARTER</t>
  </si>
  <si>
    <t>GEOGRAPHICAL REGION, YEAR-TO-DATE</t>
  </si>
  <si>
    <t>GEOGRAPHICAL REGION, QUARTER</t>
  </si>
  <si>
    <t>SEGMENTS, YEAR-TO-DATE</t>
  </si>
  <si>
    <t>SEGMENTS, QUARTER</t>
  </si>
  <si>
    <t>SALES BRIDGE, YEAR-TO-DATE</t>
  </si>
  <si>
    <t>SALES BRIDGE, QUARTER</t>
  </si>
  <si>
    <t>GROUP INCOME STATEMENT, YEAR-TO-DATE</t>
  </si>
  <si>
    <t>GROUP INCOME STATEMENT, QUARTER</t>
  </si>
  <si>
    <t>RECONCILIATION OF ALTERNATIVE PERFORMANCE MEASURES, APM, YEAR-TO-DATE</t>
  </si>
  <si>
    <t>RECONCILIATION OF ALTERNATIVE PERFORMANCE MEASURES, APM, QUARTER</t>
  </si>
  <si>
    <t>Dec. 31 2017</t>
  </si>
  <si>
    <t>Dec. 31 2018</t>
  </si>
  <si>
    <t>Jun. 30, 2020</t>
  </si>
  <si>
    <t>APM</t>
  </si>
  <si>
    <t xml:space="preserve">Definition </t>
  </si>
  <si>
    <t>Reason for use</t>
  </si>
  <si>
    <t>2020 Q3</t>
  </si>
  <si>
    <t>Jan-Sep 2020</t>
  </si>
  <si>
    <t>Sep. 30, 2020</t>
  </si>
  <si>
    <t>Net debt/EBITDA</t>
  </si>
  <si>
    <t>Organic growth %</t>
  </si>
  <si>
    <t>Acquisitions %</t>
  </si>
  <si>
    <t>Alternativa nyckeltal</t>
  </si>
  <si>
    <t>Motiv för användning</t>
  </si>
  <si>
    <t>Förvärv %</t>
  </si>
  <si>
    <t>Förändringar i nettoomsättningen under innevarande period hänförlig till förvärvad verksamhet i förhållande till föregående periods omsättning under en 12-månadsperiod som räknas från förvärvsdagen.</t>
  </si>
  <si>
    <t>Rörelseresultat (EBIT)</t>
  </si>
  <si>
    <t>Resultat före ränta och skatt.</t>
  </si>
  <si>
    <t>Används som en indikation på Koncernens förmåga att generera vinst, oavsett finansieringsmetod (avgör sedan den optimala användningen av skuld kontra eget kapital).</t>
  </si>
  <si>
    <t>Rörelsemarginal (EBIT-marginal)</t>
  </si>
  <si>
    <t>Rörelseresultat i förhållande till nettoomsättning.</t>
  </si>
  <si>
    <t>Jämförelsestörande poster</t>
  </si>
  <si>
    <t>Summerar händelser och transaktioner vars resultateffekter är viktiga att uppmärksamma när periodens finansiella resultat jämförs med tidigare perioder.</t>
  </si>
  <si>
    <t>Investeringar</t>
  </si>
  <si>
    <t>Investeringar i materiella anläggningstillgångar,  produktutveckling och andra immateriella tillgångar.</t>
  </si>
  <si>
    <t>Används för att säkerställa att användningen av likvida medel är i linje med Koncernens övergripande strategi för användningen av likvida medel.</t>
  </si>
  <si>
    <t>Rörelseresultat minus av- och nedskrivningar hänförliga till immateriella tillgångar (exklusive nyttjanderättstillgångar).</t>
  </si>
  <si>
    <t>EBITA-marginal</t>
  </si>
  <si>
    <t>EBITA i förhållande till nettoomsättning.</t>
  </si>
  <si>
    <t xml:space="preserve">Används för att utvärdera verksamhetsresultatet i förhållande till nettoomsättning för att mäta Bolagets effektivitet. </t>
  </si>
  <si>
    <t>EBITA exklusive jämförelsestörande poster</t>
  </si>
  <si>
    <t>Jämförelsestörande poster varierar från år till år och mellan olika perioder och för att kunna analysera trender exkluderas jämförelsestörande poster från EBITA.</t>
  </si>
  <si>
    <t>EBITDA är en indikator på verksamhetens kassagenereringskapacitet i förhållande till omsättning.</t>
  </si>
  <si>
    <t>EBITA marginal exklusive jämförelsestörande poster</t>
  </si>
  <si>
    <t>EBITA exklusive jämförelsestörande poster i förhållande till nettoomsättning.</t>
  </si>
  <si>
    <t>Jämförelsestörande poster varierar från år till år och mellan olika perioder och för att kunna analysera trender exkluderas jämförelsestörande poster från EBITA-marginalen.</t>
  </si>
  <si>
    <t>Operativt kassaflöde efter investeringar</t>
  </si>
  <si>
    <t xml:space="preserve">Kassaflödet från den löpande verksamheten och investeringsverksamheten justerat för  betalda finansiella poster netto,  betald skatt och förvärv/avyttring av verksamheter. </t>
  </si>
  <si>
    <t>Används för att monetarisera likvida medel från kärnverksamheten.</t>
  </si>
  <si>
    <t xml:space="preserve">Nettoskuld  </t>
  </si>
  <si>
    <t xml:space="preserve">Nettoskuld beskriver Koncernens totala skuldfinansiering och övervakas av ledningen. </t>
  </si>
  <si>
    <t>Nettoskuld i förhållande till EBITDA (Nettoskuld är baserad på periodens utgående balans och EBITDA är beräknas rullande baserat på de senaste fyra kvartalen.)</t>
  </si>
  <si>
    <t>Ett mått på finansiell risk som visar nettoskuld i förhållande till kassagenerering.</t>
  </si>
  <si>
    <t>Operativt rörelsekapital i procent av nettoomsättningen</t>
  </si>
  <si>
    <t>Används för att utvärdera hur effektivt Koncernen genererar likvida medel i förhållande till nettoomsättningen.</t>
  </si>
  <si>
    <t>DEFINITIONER OCH ALTERNATIVA NYCKELTAL</t>
  </si>
  <si>
    <t>Organisk tillväxt, %</t>
  </si>
  <si>
    <t>Se ”Organisk tillväxt” ovan.</t>
  </si>
  <si>
    <t>Rörelseresultat exklusive jämförelsestörande poster i förhållande till nettoomsättning.</t>
  </si>
  <si>
    <t>Rörelsemarginal exklusive jämförelsestörande poster</t>
  </si>
  <si>
    <t>EBITA ger en indikation på rörelseresultatet minus av- och nedskrivningar hänförliga till immateriella tillgångar (exklusive nyttjanderättstillgångar) och används huvudsakligen för att följa upp rörelseresultatet utan påverkan från av- och nedskrivning av av- och nedskrivning av övervärden hänförliga till förvärv.</t>
  </si>
  <si>
    <t>Rörelseresultat minus av- och nedskrivningar hänförliga till immateriella anläggningstillgångar
(exklusive nyttjanderättstillgångar)
samt minus jämförelsestörande poster.</t>
  </si>
  <si>
    <t>EBITA minus avskrivningar på materiella
anläggningstillgångar (inklusive nyttjanderättstillgångar).</t>
  </si>
  <si>
    <t>Nettoskuld/EBITDA</t>
  </si>
  <si>
    <r>
      <t>Used as an indicator that shows th</t>
    </r>
    <r>
      <rPr>
        <sz val="11"/>
        <rFont val="Calibri"/>
        <family val="2"/>
        <scheme val="minor"/>
      </rPr>
      <t>e Group's</t>
    </r>
    <r>
      <rPr>
        <sz val="11"/>
        <color theme="1"/>
        <rFont val="Calibri"/>
        <family val="2"/>
        <scheme val="minor"/>
      </rPr>
      <t xml:space="preserve"> ability to make a profit, regardless of the method of financing (then determines the optimal use of debt versus equity).</t>
    </r>
  </si>
  <si>
    <t>2020 Q4</t>
  </si>
  <si>
    <t>Jan-Dec 2020</t>
  </si>
  <si>
    <t>Dec. 31, 2020</t>
  </si>
  <si>
    <t>n/a</t>
  </si>
  <si>
    <t>Rörelsemarginalen visar rörelseresultatet i
förhållande till nettoomsättningen. Rörelsemarginal är ett viktigt internt mått eftersom
Koncernen anser att det ger läsarna av finansiella rapporter en bättre förståelse för Koncernens finansiella resultat både på kort och lång sikt.</t>
  </si>
  <si>
    <t>Rörelsemarginalen exklusive jämförelsestörande poster visar rörelseresultatet förhållande till nettoomsättningen, justerat för jämförelsestörande poster. Detta är ett viktigt internt mått eftersom Koncernen anser att det ger läsarna av finansiella
rapporter en bättre förståelse för Koncernens finansiella resultat både på kort och lång sikt.</t>
  </si>
  <si>
    <t>Items affecting comparability vary between years and periods and in order to analyze trends items affecting comparability are excluded from EBITA.</t>
  </si>
  <si>
    <t>Operating income less amortization and write-down related to intangibles assets (excluding right of use assets) and less items affecting comparability.</t>
  </si>
  <si>
    <t>Earnings before interest and tax.</t>
  </si>
  <si>
    <t>Operating income less items affecting comparability.</t>
  </si>
  <si>
    <t>Operating income excluding items affect_x0002_ing comparability shows the operating income adjusted for items affecting com_x0002_parability. This is a key internal measure, as the Group believes that it provides users of the financial statements with a better understanding of the Group’s financial per_x0002_formance both short and long term.</t>
  </si>
  <si>
    <t>Rörelseresultat exklusive jämförelsestörande poster</t>
  </si>
  <si>
    <t>Rörelseresultat exklusive jämförelsestörande poster.</t>
  </si>
  <si>
    <t>Rörelseresultat exklusive jämförelsestörande poster visar rörelseresultatet justerat för jämförelsestörande poster. Detta är ett viktigt internt mått eftersom Koncernen anser att det ger läsarna av finansiella rapporter en bättre förståelse för Koncernens finansiella resultat både på kort och lång sikt.</t>
  </si>
  <si>
    <t>Shows short-term borrowings (short-term loans and trade receivables with recourse), accrued interest expenses and prepaid interest income and long-term borrowings, lease liabilities, net provisions for post-employment benefits less liquid funds (cash and cash equivalents, prepaid interest expenses and accrued interest income and).</t>
  </si>
  <si>
    <t>Kortfristig upplåning (kortfristiga lån och
kundfordringar med regressrätt), upplupna räntekostnader och förutbetalda ränteintäkter samt långfristig upplåning, leasingskulder, nettoavsättningar för förmåner efter avslutad anställning minus likvida medel (likvida medel, förutbetalda räntekostnader och upplupna ränteintäkter).</t>
  </si>
  <si>
    <t>2021 Q1</t>
  </si>
  <si>
    <t>Jan-Mar 2021</t>
  </si>
  <si>
    <t>EBITA excl. Items affecting comparability</t>
  </si>
  <si>
    <t>Operating excl. Items affecting comparability</t>
  </si>
  <si>
    <t>Mar. 31, 2021</t>
  </si>
  <si>
    <t>2021 Q2</t>
  </si>
  <si>
    <t>Jan-Jun 2021</t>
  </si>
  <si>
    <t>Jun. 30, 2021</t>
  </si>
  <si>
    <t>Excluding *</t>
  </si>
  <si>
    <t>Add *</t>
  </si>
  <si>
    <t>Net sales comparative period prior year @ current year FX rates</t>
  </si>
  <si>
    <t>* Note: Values in line items below are stated as they appear in different statements when presented individually, unless its used to derive a new computation through excluding/adding which will lead to opposite appearance (sign) in the tables.</t>
  </si>
  <si>
    <t>Net debt describes the Groups total debt financing and is monitored by management.</t>
  </si>
  <si>
    <t>EBITA less depreciation (including right-of-use assets).</t>
  </si>
  <si>
    <t>2021 Q3</t>
  </si>
  <si>
    <t>Jan-Sep 2021</t>
  </si>
  <si>
    <t>Sep. 30, 2021</t>
  </si>
  <si>
    <t>Material profit or loss items such as capital gains and losses from divestments of product groups or major units, close down or significant down-sizing of major units or activities, larger cost saving programs, significant impairment, and other major costs or income items.</t>
  </si>
  <si>
    <t>Väsentliga resultatposter som realisationsvinster och -förluster vid avyttringar av produktgrupper eller större enheter, nedläggning eller betydande nedskärningar av större enheter eller verksamheter, större kostnadsbesparingsprogram, betydande nedskrivningar samt övriga betydande kostnader eller intäkter.</t>
  </si>
  <si>
    <t>2021 Q4</t>
  </si>
  <si>
    <t>Jan-Dec 2021</t>
  </si>
  <si>
    <t xml:space="preserve">n/a </t>
  </si>
  <si>
    <t>Dec. 31, 2021</t>
  </si>
  <si>
    <t>2022 Q1</t>
  </si>
  <si>
    <t>Jan-Mar 2022</t>
  </si>
  <si>
    <t>Mar. 31, 2022</t>
  </si>
  <si>
    <t>Sales per region, Quarter</t>
  </si>
  <si>
    <t>Sales per region, Year-to-Date</t>
  </si>
  <si>
    <t>2022 Q2</t>
  </si>
  <si>
    <t>Jan-Jun 2022</t>
  </si>
  <si>
    <t>Jun. 30, 2022</t>
  </si>
  <si>
    <t>2022 Q3</t>
  </si>
  <si>
    <t>Jan-Sep 2022</t>
  </si>
  <si>
    <t>Divestment of operations</t>
  </si>
  <si>
    <t>Divestments, %</t>
  </si>
  <si>
    <t>Sep. 30, 2022</t>
  </si>
  <si>
    <t>Divestments</t>
  </si>
  <si>
    <t>Divestments %</t>
  </si>
  <si>
    <t>Change in net sales during the current period attributable to divested operation in relation to prior period’s sales, following a period of 12 months commencing on the divestment date.</t>
  </si>
  <si>
    <t>Change in sales growth excluding net FX impact, acquisitions and divestments.</t>
  </si>
  <si>
    <t>The Group’s presentation currency is SEK while the net sales are mainly in other currencies. Organic growth is dependent on fluctuations in SEK versus other currencies and in addition acquired or divested business can have an impact on reported net sales. Organic growth adjusted for acquisitions, divestments and currency shows the underlying sales development without these parameters.</t>
  </si>
  <si>
    <t>Avyttringar (%)</t>
  </si>
  <si>
    <t>Förändringar i nettoomsättningen under innevarande period hänförlig till avyttrad verksamhet i förhållande till föregående periods omsättning under en 12-månadsperiod som räknas från avyttringsdagendagen.</t>
  </si>
  <si>
    <t>Förändring i omsättningstillväxt exklusive valutakurseffekter, effekter från förvärv samt effekter från avyttringar.</t>
  </si>
  <si>
    <t>Koncernens rapporteringsvaluta är SEK, samtidigt som nettoomsättningen i första hand är i andra valutor. Organisk tillväxt är beroende av fluktuationer i SEK gentemot andra valutor. Därutöver kan förvärvade eller avyttrade verksamheter påverka den redovisade nettoomsättningen. Organisk tillväxt justerad för effekter från förvärv, avyttringar och valutakurs­effekter visar den underliggande omsättningsutvecklingen utan dessa parametrar.</t>
  </si>
  <si>
    <t xml:space="preserve">Sum of currency adjusted last twelve months’ average of trade receivables, trade payables and inventories (Operating working capital) as percentage of currency adjusted last twelve months’ average net sales. 
All months of the period are currency adjusted by applying the end of period average currency rate. </t>
  </si>
  <si>
    <t>Summan av valutajusterade genomsnittliga , kundfordringar, leverantörsskulder och varulager för de senaste tolv månaderna (Operativt rörelsekapital) i förhållande till valutajusterad genomsnittlig nettoomsättning för de senaste tolv månaderna. 
Samtliga månader under perioden valutajusteras med tillämpning av den genomsnittliga valutakursen vid utgången av perioden.</t>
  </si>
  <si>
    <t>2022 Q4</t>
  </si>
  <si>
    <t>Jan-Dec 2022</t>
  </si>
  <si>
    <t>Dec. 31, 2022</t>
  </si>
  <si>
    <t>Equity swap for share-based incentive program</t>
  </si>
  <si>
    <t>Total long-term borrowings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</si>
</sst>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_(* \(#,##0\);_(* &quot;-&quot;_);_(@_)"/>
    <numFmt numFmtId="165" formatCode="#,##0_j;\-#,##0_j;\-_j;@_j"/>
    <numFmt numFmtId="166" formatCode="#,##0.00_j;\-#,##0.00_j;\-_j;@_j"/>
    <numFmt numFmtId="167" formatCode="#,##0_j;\-#,##0_j;0_j;@_j"/>
    <numFmt numFmtId="168" formatCode="#,##0.0_j;\-#,##0.0_j;0.0_j;@_j"/>
    <numFmt numFmtId="169" formatCode="0.0"/>
    <numFmt numFmtId="170" formatCode="#,##0.0"/>
    <numFmt numFmtId="171" formatCode="_-* #,##0.00\ _k_r_-;\-* #,##0.00\ _k_r_-;_-* &quot;-&quot;??\ _k_r_-;_-@_-"/>
    <numFmt numFmtId="172" formatCode="#,##0_ ;\-#,##0\ "/>
    <numFmt numFmtId="173" formatCode="_j#,##0;_j\-#,##0;_j0;_j@"/>
  </numFmts>
  <fonts count="29" x14ac:knownFonts="1">
    <font>
      <sz val="11"/>
      <color theme="1"/>
      <name val="Calibri"/>
      <family val="2"/>
      <scheme val="minor"/>
    </font>
    <font>
      <b/>
      <sz val="11"/>
      <color theme="1"/>
      <name val="Calibri"/>
      <family val="2"/>
      <scheme val="minor"/>
    </font>
    <font>
      <sz val="11"/>
      <color rgb="FF030303"/>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sz val="11"/>
      <color theme="1"/>
      <name val="Calibri"/>
      <family val="2"/>
      <scheme val="minor"/>
    </font>
    <font>
      <sz val="10"/>
      <name val="Arial"/>
      <family val="2"/>
    </font>
    <font>
      <sz val="8"/>
      <color theme="1"/>
      <name val="Calibri Light"/>
      <family val="2"/>
      <scheme val="major"/>
    </font>
    <font>
      <sz val="8"/>
      <color theme="1"/>
      <name val="Calibri"/>
      <family val="2"/>
      <scheme val="minor"/>
    </font>
    <font>
      <b/>
      <sz val="16"/>
      <color theme="1"/>
      <name val="Calibri"/>
      <family val="2"/>
      <scheme val="minor"/>
    </font>
    <font>
      <sz val="11"/>
      <name val="Calibri"/>
      <family val="2"/>
      <scheme val="minor"/>
    </font>
    <font>
      <b/>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8"/>
      <name val="Arial"/>
      <family val="2"/>
    </font>
    <font>
      <sz val="11"/>
      <color indexed="8"/>
      <name val="Calibri"/>
      <family val="2"/>
      <scheme val="minor"/>
    </font>
    <font>
      <sz val="7"/>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hair">
        <color theme="0" tint="-0.24994659260841701"/>
      </top>
      <bottom style="hair">
        <color theme="0" tint="-0.24994659260841701"/>
      </bottom>
      <diagonal/>
    </border>
    <border>
      <left/>
      <right/>
      <top style="hair">
        <color theme="0" tint="-0.24994659260841701"/>
      </top>
      <bottom/>
      <diagonal/>
    </border>
    <border>
      <left/>
      <right/>
      <top/>
      <bottom style="hair">
        <color theme="0" tint="-0.24994659260841701"/>
      </bottom>
      <diagonal/>
    </border>
    <border>
      <left/>
      <right/>
      <top style="hair">
        <color auto="1"/>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s>
  <cellStyleXfs count="66">
    <xf numFmtId="0" fontId="0" fillId="0" borderId="0"/>
    <xf numFmtId="0" fontId="4" fillId="0" borderId="0" applyNumberFormat="0" applyFill="0" applyBorder="0" applyAlignment="0" applyProtection="0"/>
    <xf numFmtId="9" fontId="6" fillId="0" borderId="0" applyFont="0" applyFill="0" applyBorder="0" applyAlignment="0" applyProtection="0"/>
    <xf numFmtId="0" fontId="7" fillId="0" borderId="3" applyNumberFormat="0" applyFont="0" applyFill="0" applyAlignment="0" applyProtection="0"/>
    <xf numFmtId="168" fontId="9" fillId="0" borderId="0" applyFill="0" applyAlignment="0" applyProtection="0"/>
    <xf numFmtId="167" fontId="8" fillId="0" borderId="6" applyFill="0" applyBorder="0" applyAlignment="0" applyProtection="0"/>
    <xf numFmtId="171" fontId="6" fillId="0" borderId="0" applyFont="0" applyFill="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7" borderId="16" applyNumberFormat="0" applyFont="0" applyAlignment="0" applyProtection="0"/>
    <xf numFmtId="0" fontId="21" fillId="5" borderId="12" applyNumberFormat="0" applyAlignment="0" applyProtection="0"/>
    <xf numFmtId="0" fontId="17" fillId="2" borderId="0" applyNumberFormat="0" applyBorder="0" applyAlignment="0" applyProtection="0"/>
    <xf numFmtId="0" fontId="25" fillId="8"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18" fillId="3" borderId="0" applyNumberFormat="0" applyBorder="0" applyAlignment="0" applyProtection="0"/>
    <xf numFmtId="0" fontId="24" fillId="0" borderId="0" applyNumberFormat="0" applyFill="0" applyBorder="0" applyAlignment="0" applyProtection="0"/>
    <xf numFmtId="0" fontId="19" fillId="4" borderId="12" applyNumberFormat="0" applyAlignment="0" applyProtection="0"/>
    <xf numFmtId="0" fontId="23" fillId="6" borderId="15" applyNumberFormat="0" applyAlignment="0" applyProtection="0"/>
    <xf numFmtId="0" fontId="22" fillId="0" borderId="14" applyNumberFormat="0" applyFill="0" applyAlignment="0" applyProtection="0"/>
    <xf numFmtId="0" fontId="9" fillId="0" borderId="0"/>
    <xf numFmtId="0" fontId="13" fillId="0" borderId="0" applyNumberFormat="0" applyFill="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1" fillId="0" borderId="17" applyNumberFormat="0" applyFill="0" applyAlignment="0" applyProtection="0"/>
    <xf numFmtId="0" fontId="20" fillId="5" borderId="13" applyNumberFormat="0" applyAlignment="0" applyProtection="0"/>
    <xf numFmtId="0" fontId="5" fillId="0" borderId="0" applyNumberFormat="0" applyFill="0" applyBorder="0" applyAlignment="0" applyProtection="0"/>
    <xf numFmtId="164" fontId="26" fillId="0" borderId="20">
      <alignment horizontal="right" vertical="center" indent="1"/>
    </xf>
    <xf numFmtId="0" fontId="27" fillId="0" borderId="0"/>
    <xf numFmtId="0" fontId="27" fillId="0" borderId="0"/>
    <xf numFmtId="0" fontId="6" fillId="0" borderId="0"/>
    <xf numFmtId="0" fontId="7" fillId="0" borderId="0"/>
    <xf numFmtId="0" fontId="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3" fontId="9" fillId="32" borderId="0" applyNumberFormat="0" applyFont="0" applyBorder="0" applyAlignment="0" applyProtection="0">
      <alignment vertical="center" wrapText="1"/>
    </xf>
  </cellStyleXfs>
  <cellXfs count="197">
    <xf numFmtId="0" fontId="0" fillId="0" borderId="0" xfId="0"/>
    <xf numFmtId="0" fontId="0" fillId="0" borderId="0" xfId="0" applyFont="1" applyAlignment="1">
      <alignment vertical="top" wrapText="1"/>
    </xf>
    <xf numFmtId="0" fontId="1" fillId="0" borderId="0" xfId="0" applyFont="1" applyAlignment="1">
      <alignment vertical="top" wrapText="1"/>
    </xf>
    <xf numFmtId="0" fontId="1" fillId="0" borderId="0" xfId="0" applyFont="1"/>
    <xf numFmtId="0" fontId="0" fillId="0" borderId="1" xfId="0" applyBorder="1"/>
    <xf numFmtId="0" fontId="0" fillId="0" borderId="0" xfId="0" applyAlignment="1">
      <alignment horizontal="center"/>
    </xf>
    <xf numFmtId="0" fontId="0" fillId="0" borderId="0" xfId="0" applyAlignment="1">
      <alignment wrapText="1"/>
    </xf>
    <xf numFmtId="0" fontId="1" fillId="0" borderId="0" xfId="0" applyFont="1" applyAlignment="1">
      <alignment wrapText="1"/>
    </xf>
    <xf numFmtId="0" fontId="0" fillId="0" borderId="1" xfId="0" applyBorder="1" applyAlignment="1">
      <alignment wrapText="1"/>
    </xf>
    <xf numFmtId="0" fontId="3" fillId="0" borderId="0" xfId="0" applyFont="1" applyAlignment="1">
      <alignment wrapText="1"/>
    </xf>
    <xf numFmtId="0" fontId="0" fillId="0" borderId="0" xfId="0" applyFont="1" applyAlignment="1">
      <alignment wrapText="1"/>
    </xf>
    <xf numFmtId="0" fontId="0" fillId="0" borderId="1" xfId="0" applyBorder="1" applyAlignment="1"/>
    <xf numFmtId="0" fontId="0" fillId="0" borderId="0" xfId="0" applyAlignment="1"/>
    <xf numFmtId="0" fontId="0" fillId="0" borderId="1" xfId="0" applyBorder="1" applyAlignment="1">
      <alignment horizontal="center"/>
    </xf>
    <xf numFmtId="0" fontId="0" fillId="0" borderId="0" xfId="0" applyBorder="1"/>
    <xf numFmtId="0" fontId="0" fillId="0" borderId="0" xfId="0" applyFont="1" applyBorder="1" applyAlignment="1">
      <alignment wrapText="1"/>
    </xf>
    <xf numFmtId="0" fontId="3" fillId="0" borderId="0" xfId="0" applyFont="1"/>
    <xf numFmtId="0" fontId="0" fillId="0" borderId="0" xfId="0" applyBorder="1" applyAlignment="1">
      <alignment horizontal="center"/>
    </xf>
    <xf numFmtId="0" fontId="0" fillId="0" borderId="0" xfId="0" applyBorder="1" applyAlignment="1">
      <alignment wrapText="1"/>
    </xf>
    <xf numFmtId="0" fontId="0" fillId="0" borderId="0" xfId="0" applyFill="1" applyBorder="1"/>
    <xf numFmtId="0" fontId="0" fillId="0" borderId="1" xfId="0" applyFill="1" applyBorder="1"/>
    <xf numFmtId="0" fontId="0" fillId="0" borderId="2" xfId="0" applyBorder="1" applyAlignment="1">
      <alignment wrapText="1"/>
    </xf>
    <xf numFmtId="0" fontId="0" fillId="0" borderId="0" xfId="0" applyBorder="1" applyAlignment="1"/>
    <xf numFmtId="0" fontId="4" fillId="0" borderId="0" xfId="1"/>
    <xf numFmtId="0" fontId="0" fillId="0" borderId="0" xfId="0" applyFont="1" applyBorder="1" applyAlignment="1">
      <alignment vertical="top" wrapText="1"/>
    </xf>
    <xf numFmtId="0" fontId="0" fillId="0" borderId="1" xfId="0" applyFont="1" applyBorder="1" applyAlignment="1">
      <alignment wrapText="1"/>
    </xf>
    <xf numFmtId="0" fontId="0" fillId="0" borderId="3" xfId="3" applyFont="1"/>
    <xf numFmtId="3" fontId="0" fillId="0" borderId="0" xfId="0" applyNumberFormat="1" applyBorder="1" applyAlignment="1">
      <alignment horizontal="center"/>
    </xf>
    <xf numFmtId="0" fontId="0" fillId="0" borderId="4" xfId="3" applyFont="1" applyBorder="1"/>
    <xf numFmtId="0" fontId="0" fillId="0" borderId="5" xfId="3" applyFont="1" applyBorder="1"/>
    <xf numFmtId="0" fontId="0" fillId="0" borderId="2" xfId="3" applyFont="1" applyBorder="1"/>
    <xf numFmtId="0" fontId="1" fillId="0" borderId="0" xfId="0" applyFont="1" applyBorder="1"/>
    <xf numFmtId="0" fontId="1" fillId="0" borderId="3" xfId="3" applyFont="1"/>
    <xf numFmtId="0" fontId="0" fillId="0" borderId="2" xfId="0" applyBorder="1" applyAlignment="1"/>
    <xf numFmtId="166" fontId="0" fillId="0" borderId="0" xfId="0" applyNumberFormat="1" applyBorder="1" applyAlignment="1">
      <alignment horizontal="center"/>
    </xf>
    <xf numFmtId="1" fontId="0" fillId="0" borderId="0" xfId="0" applyNumberFormat="1"/>
    <xf numFmtId="0" fontId="1" fillId="0" borderId="0" xfId="0" applyFont="1" applyBorder="1" applyAlignment="1">
      <alignment wrapText="1"/>
    </xf>
    <xf numFmtId="0" fontId="0" fillId="0" borderId="7" xfId="0" applyFont="1" applyBorder="1" applyAlignment="1">
      <alignment wrapText="1"/>
    </xf>
    <xf numFmtId="0" fontId="0" fillId="0" borderId="7" xfId="0" applyBorder="1" applyAlignment="1">
      <alignment wrapText="1"/>
    </xf>
    <xf numFmtId="0" fontId="0" fillId="0" borderId="2" xfId="0" applyFont="1" applyBorder="1" applyAlignment="1">
      <alignment wrapText="1"/>
    </xf>
    <xf numFmtId="0" fontId="0" fillId="0" borderId="0" xfId="0" applyFont="1"/>
    <xf numFmtId="0" fontId="10"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11" fillId="0" borderId="0" xfId="0" applyFont="1" applyAlignment="1">
      <alignment horizontal="left"/>
    </xf>
    <xf numFmtId="0" fontId="1" fillId="0" borderId="0" xfId="0" applyFont="1" applyAlignment="1">
      <alignment vertical="top"/>
    </xf>
    <xf numFmtId="0" fontId="11" fillId="0" borderId="0" xfId="0" applyFont="1" applyAlignment="1">
      <alignment vertical="top"/>
    </xf>
    <xf numFmtId="0" fontId="11" fillId="0" borderId="0" xfId="0" applyFont="1" applyAlignment="1">
      <alignment horizontal="left" indent="2"/>
    </xf>
    <xf numFmtId="0" fontId="11" fillId="0" borderId="0" xfId="0" applyFont="1"/>
    <xf numFmtId="0" fontId="12" fillId="0" borderId="0" xfId="0" applyFont="1" applyAlignment="1">
      <alignment horizontal="left"/>
    </xf>
    <xf numFmtId="0" fontId="12" fillId="0" borderId="0" xfId="0" applyFont="1" applyAlignment="1">
      <alignment horizontal="right"/>
    </xf>
    <xf numFmtId="0" fontId="12" fillId="0" borderId="0" xfId="0" applyFont="1"/>
    <xf numFmtId="3" fontId="0" fillId="0" borderId="0" xfId="0" applyNumberFormat="1" applyFill="1"/>
    <xf numFmtId="3" fontId="0" fillId="0" borderId="0" xfId="0" applyNumberFormat="1" applyFill="1" applyBorder="1"/>
    <xf numFmtId="1" fontId="0" fillId="0" borderId="0" xfId="0" applyNumberFormat="1" applyFill="1" applyBorder="1"/>
    <xf numFmtId="1" fontId="0" fillId="0" borderId="0" xfId="0" applyNumberFormat="1" applyFill="1"/>
    <xf numFmtId="3" fontId="0" fillId="0" borderId="0" xfId="0" applyNumberFormat="1" applyFill="1" applyBorder="1" applyAlignment="1"/>
    <xf numFmtId="1" fontId="0" fillId="0" borderId="0" xfId="0" applyNumberFormat="1" applyFill="1" applyBorder="1" applyAlignment="1"/>
    <xf numFmtId="3" fontId="0" fillId="0" borderId="0" xfId="0" applyNumberFormat="1" applyFill="1" applyAlignment="1"/>
    <xf numFmtId="3" fontId="0" fillId="0" borderId="0" xfId="0" applyNumberFormat="1" applyFont="1" applyFill="1" applyAlignment="1"/>
    <xf numFmtId="1" fontId="0" fillId="0" borderId="0" xfId="0" applyNumberFormat="1" applyFill="1" applyAlignment="1"/>
    <xf numFmtId="0" fontId="0" fillId="0" borderId="0" xfId="0" applyFill="1" applyAlignment="1"/>
    <xf numFmtId="0" fontId="0" fillId="0" borderId="0" xfId="0" applyFill="1"/>
    <xf numFmtId="169" fontId="6" fillId="0" borderId="0" xfId="2" applyNumberFormat="1" applyFont="1" applyFill="1"/>
    <xf numFmtId="169" fontId="6" fillId="0" borderId="0" xfId="2" applyNumberFormat="1" applyFont="1" applyFill="1" applyBorder="1"/>
    <xf numFmtId="170" fontId="0" fillId="0" borderId="1" xfId="0" applyNumberFormat="1" applyFill="1" applyBorder="1"/>
    <xf numFmtId="2" fontId="0" fillId="0" borderId="0" xfId="0" applyNumberFormat="1" applyFill="1"/>
    <xf numFmtId="1" fontId="0" fillId="0" borderId="1" xfId="0" applyNumberFormat="1" applyFill="1" applyBorder="1" applyAlignment="1"/>
    <xf numFmtId="169" fontId="0" fillId="0" borderId="0" xfId="0" applyNumberFormat="1" applyFill="1"/>
    <xf numFmtId="169" fontId="0" fillId="0" borderId="0" xfId="0" applyNumberFormat="1" applyFill="1" applyBorder="1" applyAlignment="1">
      <alignment horizontal="right"/>
    </xf>
    <xf numFmtId="169" fontId="0" fillId="0" borderId="1" xfId="0" applyNumberFormat="1" applyFill="1" applyBorder="1" applyAlignment="1">
      <alignment horizontal="right"/>
    </xf>
    <xf numFmtId="169" fontId="0" fillId="0" borderId="1" xfId="0" applyNumberFormat="1" applyFill="1" applyBorder="1"/>
    <xf numFmtId="3" fontId="0" fillId="0" borderId="1" xfId="0" applyNumberFormat="1" applyFill="1" applyBorder="1"/>
    <xf numFmtId="165" fontId="0" fillId="0" borderId="0" xfId="0" applyNumberFormat="1" applyFill="1" applyBorder="1"/>
    <xf numFmtId="3" fontId="0" fillId="0" borderId="0" xfId="0" applyNumberFormat="1" applyFill="1" applyBorder="1" applyAlignment="1">
      <alignment horizontal="right"/>
    </xf>
    <xf numFmtId="3" fontId="0" fillId="0" borderId="2" xfId="0" applyNumberFormat="1" applyFill="1" applyBorder="1"/>
    <xf numFmtId="165" fontId="0" fillId="0" borderId="2" xfId="0" applyNumberFormat="1" applyFill="1" applyBorder="1"/>
    <xf numFmtId="3" fontId="0" fillId="0" borderId="7" xfId="0" applyNumberFormat="1" applyFill="1" applyBorder="1"/>
    <xf numFmtId="1" fontId="0" fillId="0" borderId="2" xfId="0" applyNumberFormat="1" applyFill="1" applyBorder="1"/>
    <xf numFmtId="170" fontId="0" fillId="0" borderId="0" xfId="0" applyNumberFormat="1" applyFont="1" applyFill="1"/>
    <xf numFmtId="3" fontId="0" fillId="0" borderId="0" xfId="0" applyNumberFormat="1" applyFill="1" applyAlignment="1">
      <alignment wrapText="1"/>
    </xf>
    <xf numFmtId="3" fontId="0" fillId="0" borderId="1" xfId="0" applyNumberFormat="1" applyFill="1" applyBorder="1" applyAlignment="1">
      <alignment horizontal="right"/>
    </xf>
    <xf numFmtId="3" fontId="0" fillId="0" borderId="1" xfId="0" applyNumberFormat="1" applyFill="1" applyBorder="1" applyAlignment="1">
      <alignment wrapText="1"/>
    </xf>
    <xf numFmtId="3" fontId="0" fillId="0" borderId="0" xfId="0" applyNumberFormat="1" applyFill="1" applyBorder="1" applyAlignment="1">
      <alignment horizontal="right" wrapText="1"/>
    </xf>
    <xf numFmtId="3" fontId="0" fillId="0" borderId="0" xfId="0" applyNumberFormat="1" applyFill="1" applyBorder="1" applyAlignment="1">
      <alignment wrapText="1"/>
    </xf>
    <xf numFmtId="3" fontId="0" fillId="0" borderId="7" xfId="0" applyNumberFormat="1" applyFill="1" applyBorder="1" applyAlignment="1">
      <alignment wrapText="1"/>
    </xf>
    <xf numFmtId="3" fontId="3" fillId="0" borderId="0" xfId="0" applyNumberFormat="1" applyFont="1" applyFill="1" applyBorder="1" applyAlignment="1">
      <alignment wrapText="1"/>
    </xf>
    <xf numFmtId="3" fontId="0" fillId="0" borderId="2" xfId="0" applyNumberFormat="1" applyFill="1" applyBorder="1" applyAlignment="1">
      <alignment wrapText="1"/>
    </xf>
    <xf numFmtId="3" fontId="0" fillId="0" borderId="2" xfId="0" applyNumberFormat="1" applyFill="1" applyBorder="1" applyAlignment="1"/>
    <xf numFmtId="0" fontId="4" fillId="0" borderId="0" xfId="1" applyAlignment="1">
      <alignment vertical="top" wrapText="1"/>
    </xf>
    <xf numFmtId="0" fontId="0" fillId="0" borderId="0" xfId="0" applyFont="1" applyAlignment="1">
      <alignment horizontal="left" wrapText="1"/>
    </xf>
    <xf numFmtId="0" fontId="0" fillId="0" borderId="0" xfId="0" applyFont="1" applyAlignment="1">
      <alignment vertical="top"/>
    </xf>
    <xf numFmtId="0" fontId="0" fillId="0" borderId="0" xfId="0" applyFont="1" applyAlignment="1">
      <alignment horizontal="left" indent="2"/>
    </xf>
    <xf numFmtId="0" fontId="0" fillId="0" borderId="0" xfId="0" quotePrefix="1" applyFont="1" applyAlignment="1">
      <alignment horizontal="left"/>
    </xf>
    <xf numFmtId="0" fontId="0" fillId="0" borderId="0" xfId="0" quotePrefix="1" applyFont="1" applyAlignment="1">
      <alignment horizontal="left" indent="5"/>
    </xf>
    <xf numFmtId="0" fontId="0" fillId="0" borderId="0" xfId="0" applyFont="1" applyAlignment="1">
      <alignment horizontal="left"/>
    </xf>
    <xf numFmtId="0" fontId="0" fillId="0" borderId="0" xfId="0" applyFont="1" applyAlignment="1">
      <alignment horizontal="left" vertical="top"/>
    </xf>
    <xf numFmtId="0" fontId="0" fillId="0" borderId="0" xfId="0" applyFont="1" applyAlignment="1">
      <alignment horizontal="left" vertical="top" indent="2"/>
    </xf>
    <xf numFmtId="0" fontId="0" fillId="0" borderId="0" xfId="0" applyFont="1" applyAlignment="1">
      <alignment horizontal="left" indent="5"/>
    </xf>
    <xf numFmtId="0" fontId="5" fillId="0" borderId="0" xfId="0" applyFont="1" applyAlignment="1">
      <alignment horizontal="left"/>
    </xf>
    <xf numFmtId="0" fontId="0" fillId="0" borderId="1" xfId="0" applyFont="1" applyFill="1" applyBorder="1" applyAlignment="1">
      <alignment horizontal="center"/>
    </xf>
    <xf numFmtId="0" fontId="0" fillId="0" borderId="1" xfId="0" applyFont="1" applyBorder="1" applyAlignment="1">
      <alignment horizontal="right" wrapText="1"/>
    </xf>
    <xf numFmtId="0" fontId="0" fillId="0" borderId="1" xfId="0" applyFont="1" applyBorder="1" applyAlignment="1">
      <alignment horizontal="right"/>
    </xf>
    <xf numFmtId="0" fontId="0" fillId="0" borderId="0" xfId="3" applyFont="1" applyBorder="1"/>
    <xf numFmtId="0" fontId="0" fillId="0" borderId="0" xfId="0" applyFont="1" applyBorder="1" applyAlignment="1">
      <alignment horizontal="right" wrapText="1"/>
    </xf>
    <xf numFmtId="0" fontId="0" fillId="0" borderId="1" xfId="0" applyBorder="1" applyAlignment="1">
      <alignment horizontal="right"/>
    </xf>
    <xf numFmtId="3" fontId="0" fillId="0" borderId="2" xfId="0" applyNumberFormat="1" applyFill="1" applyBorder="1" applyAlignment="1">
      <alignment horizontal="right"/>
    </xf>
    <xf numFmtId="3" fontId="0" fillId="0" borderId="0" xfId="0" applyNumberFormat="1"/>
    <xf numFmtId="4" fontId="0" fillId="0" borderId="0" xfId="0" applyNumberFormat="1"/>
    <xf numFmtId="170" fontId="0" fillId="0" borderId="0" xfId="0" applyNumberFormat="1"/>
    <xf numFmtId="0" fontId="0" fillId="0" borderId="2" xfId="0" applyBorder="1"/>
    <xf numFmtId="3" fontId="0" fillId="0" borderId="0" xfId="0" applyNumberFormat="1" applyFont="1"/>
    <xf numFmtId="3" fontId="3" fillId="0" borderId="0" xfId="0" applyNumberFormat="1" applyFont="1"/>
    <xf numFmtId="3" fontId="0" fillId="0" borderId="0" xfId="0" quotePrefix="1" applyNumberFormat="1" applyFont="1" applyAlignment="1">
      <alignment horizontal="left"/>
    </xf>
    <xf numFmtId="170" fontId="0" fillId="0" borderId="0" xfId="0" applyNumberFormat="1" applyFont="1"/>
    <xf numFmtId="3" fontId="0" fillId="0" borderId="0" xfId="0" applyNumberFormat="1" applyFont="1" applyAlignment="1"/>
    <xf numFmtId="170" fontId="0" fillId="0" borderId="0" xfId="0" applyNumberFormat="1" applyFont="1" applyAlignment="1"/>
    <xf numFmtId="3" fontId="11" fillId="0" borderId="0" xfId="0" applyNumberFormat="1" applyFont="1" applyAlignment="1"/>
    <xf numFmtId="3" fontId="0" fillId="0" borderId="0" xfId="0" quotePrefix="1" applyNumberFormat="1" applyFont="1" applyAlignment="1"/>
    <xf numFmtId="170" fontId="11" fillId="0" borderId="0" xfId="0" applyNumberFormat="1" applyFont="1" applyAlignment="1"/>
    <xf numFmtId="170" fontId="0" fillId="0" borderId="0" xfId="0" quotePrefix="1" applyNumberFormat="1" applyFont="1" applyAlignment="1"/>
    <xf numFmtId="0" fontId="12" fillId="0" borderId="0" xfId="0" applyFont="1" applyAlignment="1">
      <alignment horizontal="left" vertical="top"/>
    </xf>
    <xf numFmtId="0" fontId="0" fillId="0" borderId="0" xfId="0" applyFont="1" applyBorder="1"/>
    <xf numFmtId="170" fontId="0" fillId="0" borderId="0" xfId="0" applyNumberFormat="1" applyFont="1" applyBorder="1" applyAlignment="1"/>
    <xf numFmtId="170" fontId="0" fillId="0" borderId="0" xfId="0" applyNumberFormat="1" applyFont="1" applyBorder="1"/>
    <xf numFmtId="0" fontId="0" fillId="0" borderId="0" xfId="0" applyFont="1" applyAlignment="1"/>
    <xf numFmtId="3" fontId="0" fillId="0" borderId="0" xfId="0" applyNumberFormat="1" applyFont="1" applyAlignment="1">
      <alignment horizontal="left" indent="2"/>
    </xf>
    <xf numFmtId="170" fontId="0" fillId="0" borderId="0" xfId="0" applyNumberFormat="1" applyFill="1"/>
    <xf numFmtId="170" fontId="0" fillId="0" borderId="0" xfId="0" applyNumberFormat="1" applyBorder="1"/>
    <xf numFmtId="170" fontId="0" fillId="0" borderId="1" xfId="0" applyNumberFormat="1" applyBorder="1"/>
    <xf numFmtId="170" fontId="0" fillId="0" borderId="0" xfId="0" applyNumberFormat="1" applyFill="1" applyBorder="1" applyAlignment="1">
      <alignment horizontal="right"/>
    </xf>
    <xf numFmtId="170" fontId="1" fillId="0" borderId="0" xfId="0" applyNumberFormat="1" applyFont="1"/>
    <xf numFmtId="3" fontId="0" fillId="0" borderId="0" xfId="0" applyNumberFormat="1" applyAlignment="1">
      <alignment wrapText="1"/>
    </xf>
    <xf numFmtId="3" fontId="0" fillId="0" borderId="1" xfId="0" applyNumberFormat="1" applyBorder="1"/>
    <xf numFmtId="169" fontId="0" fillId="0" borderId="0" xfId="0" applyNumberFormat="1" applyAlignment="1">
      <alignment wrapText="1"/>
    </xf>
    <xf numFmtId="1" fontId="0" fillId="0" borderId="0" xfId="0" applyNumberFormat="1" applyBorder="1"/>
    <xf numFmtId="1" fontId="0" fillId="0" borderId="1" xfId="0" applyNumberFormat="1" applyFill="1" applyBorder="1"/>
    <xf numFmtId="1" fontId="0" fillId="0" borderId="0" xfId="0" applyNumberFormat="1" applyBorder="1" applyAlignment="1">
      <alignment wrapText="1"/>
    </xf>
    <xf numFmtId="1" fontId="1" fillId="0" borderId="0" xfId="0" applyNumberFormat="1" applyFont="1" applyAlignment="1">
      <alignment wrapText="1"/>
    </xf>
    <xf numFmtId="1" fontId="0" fillId="0" borderId="0" xfId="0" applyNumberFormat="1" applyAlignment="1">
      <alignment wrapText="1"/>
    </xf>
    <xf numFmtId="1" fontId="0" fillId="0" borderId="1" xfId="0" applyNumberFormat="1" applyBorder="1" applyAlignment="1">
      <alignment wrapText="1"/>
    </xf>
    <xf numFmtId="1" fontId="0" fillId="0" borderId="0" xfId="0" applyNumberFormat="1" applyFont="1" applyBorder="1" applyAlignment="1">
      <alignment wrapText="1"/>
    </xf>
    <xf numFmtId="1" fontId="0" fillId="0" borderId="7" xfId="0" applyNumberFormat="1" applyFont="1" applyBorder="1" applyAlignment="1">
      <alignment wrapText="1"/>
    </xf>
    <xf numFmtId="1" fontId="3" fillId="0" borderId="0" xfId="0" applyNumberFormat="1" applyFont="1" applyAlignment="1">
      <alignment wrapText="1"/>
    </xf>
    <xf numFmtId="1" fontId="1" fillId="0" borderId="0" xfId="0" applyNumberFormat="1" applyFont="1" applyBorder="1" applyAlignment="1">
      <alignment wrapText="1"/>
    </xf>
    <xf numFmtId="1" fontId="0" fillId="0" borderId="0" xfId="0" applyNumberFormat="1" applyBorder="1" applyAlignment="1"/>
    <xf numFmtId="1" fontId="0" fillId="0" borderId="2" xfId="0" applyNumberFormat="1" applyFont="1" applyBorder="1" applyAlignment="1">
      <alignment wrapText="1"/>
    </xf>
    <xf numFmtId="1" fontId="0" fillId="0" borderId="7" xfId="0" applyNumberFormat="1" applyBorder="1" applyAlignment="1">
      <alignment wrapText="1"/>
    </xf>
    <xf numFmtId="1" fontId="0" fillId="0" borderId="2" xfId="0" applyNumberFormat="1" applyBorder="1" applyAlignment="1">
      <alignment wrapText="1"/>
    </xf>
    <xf numFmtId="1" fontId="0" fillId="0" borderId="2" xfId="0" applyNumberFormat="1" applyBorder="1" applyAlignment="1"/>
    <xf numFmtId="4" fontId="0" fillId="0" borderId="0" xfId="0" applyNumberFormat="1" applyAlignment="1">
      <alignment wrapText="1"/>
    </xf>
    <xf numFmtId="170" fontId="0" fillId="0" borderId="0" xfId="0" applyNumberFormat="1" applyAlignment="1">
      <alignment wrapText="1"/>
    </xf>
    <xf numFmtId="3" fontId="0" fillId="0" borderId="2" xfId="0" applyNumberFormat="1" applyBorder="1" applyAlignment="1">
      <alignment wrapText="1"/>
    </xf>
    <xf numFmtId="3" fontId="0" fillId="0" borderId="3" xfId="3" applyNumberFormat="1" applyFont="1"/>
    <xf numFmtId="3" fontId="0" fillId="0" borderId="0" xfId="3" applyNumberFormat="1" applyFont="1" applyBorder="1"/>
    <xf numFmtId="3" fontId="0" fillId="0" borderId="2" xfId="3" applyNumberFormat="1" applyFont="1" applyBorder="1"/>
    <xf numFmtId="3" fontId="1" fillId="0" borderId="3" xfId="3" applyNumberFormat="1" applyFont="1"/>
    <xf numFmtId="172" fontId="0" fillId="0" borderId="0" xfId="0" applyNumberFormat="1" applyFill="1" applyBorder="1"/>
    <xf numFmtId="3" fontId="0" fillId="0" borderId="0" xfId="0" applyNumberFormat="1" applyAlignment="1">
      <alignment horizontal="right"/>
    </xf>
    <xf numFmtId="0" fontId="4" fillId="0" borderId="0" xfId="1" applyFont="1" applyAlignment="1">
      <alignment vertical="top" wrapText="1"/>
    </xf>
    <xf numFmtId="0" fontId="1" fillId="0" borderId="8" xfId="0" applyFont="1" applyBorder="1" applyAlignment="1">
      <alignment vertical="center" wrapText="1"/>
    </xf>
    <xf numFmtId="0" fontId="11" fillId="0" borderId="18" xfId="1" applyFont="1" applyFill="1" applyBorder="1" applyAlignment="1">
      <alignment vertical="top" wrapText="1"/>
    </xf>
    <xf numFmtId="0" fontId="0" fillId="0" borderId="2" xfId="0" applyFont="1" applyBorder="1" applyAlignment="1">
      <alignment vertical="top" wrapText="1"/>
    </xf>
    <xf numFmtId="0" fontId="0" fillId="0" borderId="19" xfId="0" applyFont="1" applyBorder="1" applyAlignment="1">
      <alignment vertical="top" wrapText="1"/>
    </xf>
    <xf numFmtId="0" fontId="11" fillId="0" borderId="2" xfId="0" applyFont="1" applyBorder="1" applyAlignment="1">
      <alignment vertical="top" wrapText="1"/>
    </xf>
    <xf numFmtId="0" fontId="2" fillId="0" borderId="2" xfId="0" applyFont="1" applyBorder="1" applyAlignment="1">
      <alignment vertical="top" wrapText="1"/>
    </xf>
    <xf numFmtId="0" fontId="11" fillId="0" borderId="18" xfId="1" applyFont="1" applyBorder="1" applyAlignment="1">
      <alignment vertical="top" wrapText="1"/>
    </xf>
    <xf numFmtId="0" fontId="11" fillId="0" borderId="19" xfId="0" applyFont="1" applyBorder="1" applyAlignment="1">
      <alignment vertical="top" wrapText="1"/>
    </xf>
    <xf numFmtId="0" fontId="11" fillId="0" borderId="2" xfId="0" applyFont="1" applyFill="1" applyBorder="1" applyAlignment="1">
      <alignment vertical="top" wrapText="1"/>
    </xf>
    <xf numFmtId="0" fontId="11" fillId="0" borderId="19" xfId="0" applyFont="1" applyBorder="1" applyAlignment="1">
      <alignment horizontal="left" vertical="top" wrapText="1"/>
    </xf>
    <xf numFmtId="0" fontId="0" fillId="0" borderId="18" xfId="0" applyFont="1" applyBorder="1" applyAlignment="1">
      <alignment vertical="top" wrapText="1"/>
    </xf>
    <xf numFmtId="0" fontId="0" fillId="0" borderId="18" xfId="0" applyFont="1" applyFill="1" applyBorder="1" applyAlignment="1">
      <alignment vertical="top" wrapText="1"/>
    </xf>
    <xf numFmtId="0" fontId="0" fillId="0" borderId="0" xfId="0" applyAlignment="1">
      <alignment horizontal="right"/>
    </xf>
    <xf numFmtId="0" fontId="0" fillId="0" borderId="1" xfId="0" applyBorder="1" applyAlignment="1">
      <alignment horizontal="right" wrapText="1"/>
    </xf>
    <xf numFmtId="0" fontId="0" fillId="0" borderId="0" xfId="0" applyFont="1" applyBorder="1" applyAlignment="1">
      <alignment horizontal="right"/>
    </xf>
    <xf numFmtId="0" fontId="3" fillId="0" borderId="0" xfId="0" applyFont="1" applyBorder="1" applyAlignment="1"/>
    <xf numFmtId="0" fontId="3" fillId="0" borderId="0" xfId="0" applyFont="1" applyBorder="1" applyAlignment="1">
      <alignment wrapText="1"/>
    </xf>
    <xf numFmtId="3" fontId="0" fillId="0" borderId="0" xfId="0" quotePrefix="1" applyNumberFormat="1"/>
    <xf numFmtId="170" fontId="11" fillId="0" borderId="0" xfId="0" applyNumberFormat="1" applyFont="1"/>
    <xf numFmtId="0" fontId="0" fillId="0" borderId="0" xfId="0" quotePrefix="1" applyAlignment="1">
      <alignment horizontal="left"/>
    </xf>
    <xf numFmtId="3" fontId="11" fillId="0" borderId="0" xfId="0" applyNumberFormat="1" applyFont="1"/>
    <xf numFmtId="170" fontId="0" fillId="0" borderId="0" xfId="0" quotePrefix="1" applyNumberFormat="1"/>
    <xf numFmtId="3" fontId="0" fillId="0" borderId="0" xfId="0" quotePrefix="1" applyNumberFormat="1" applyAlignment="1">
      <alignment horizontal="left"/>
    </xf>
    <xf numFmtId="0" fontId="0" fillId="0" borderId="0" xfId="0" applyAlignment="1">
      <alignment vertical="top" wrapText="1"/>
    </xf>
    <xf numFmtId="170" fontId="11" fillId="0" borderId="1" xfId="0" applyNumberFormat="1" applyFont="1" applyBorder="1" applyAlignment="1"/>
    <xf numFmtId="170" fontId="0" fillId="0" borderId="1" xfId="0" applyNumberFormat="1" applyFont="1" applyBorder="1" applyAlignment="1"/>
    <xf numFmtId="170" fontId="0" fillId="0" borderId="0" xfId="0" applyNumberFormat="1" applyAlignment="1">
      <alignment horizontal="right"/>
    </xf>
    <xf numFmtId="3" fontId="11" fillId="0" borderId="0" xfId="0" applyNumberFormat="1" applyFont="1" applyFill="1" applyBorder="1" applyAlignment="1">
      <alignment wrapText="1"/>
    </xf>
    <xf numFmtId="170" fontId="11" fillId="0" borderId="0" xfId="0" applyNumberFormat="1" applyFont="1" applyFill="1" applyAlignment="1"/>
    <xf numFmtId="169" fontId="0" fillId="0" borderId="7" xfId="0" applyNumberFormat="1" applyFill="1" applyBorder="1" applyAlignment="1">
      <alignment horizontal="right"/>
    </xf>
    <xf numFmtId="169" fontId="0" fillId="0" borderId="7" xfId="0" applyNumberFormat="1" applyFill="1" applyBorder="1"/>
    <xf numFmtId="0" fontId="0" fillId="0" borderId="0" xfId="0" applyFont="1" applyFill="1" applyBorder="1" applyAlignment="1">
      <alignment horizontal="right"/>
    </xf>
    <xf numFmtId="0" fontId="0"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right"/>
    </xf>
    <xf numFmtId="0" fontId="0" fillId="0" borderId="1" xfId="0" applyFill="1" applyBorder="1" applyAlignment="1">
      <alignment horizontal="center"/>
    </xf>
    <xf numFmtId="0" fontId="0" fillId="0" borderId="19" xfId="0" applyBorder="1" applyAlignment="1">
      <alignment wrapText="1"/>
    </xf>
  </cellXfs>
  <cellStyles count="66">
    <cellStyle name="20 % - Dekorfärg1" xfId="7" xr:uid="{00000000-0005-0000-0000-000000000000}"/>
    <cellStyle name="20 % - Dekorfärg2" xfId="8" xr:uid="{00000000-0005-0000-0000-000001000000}"/>
    <cellStyle name="20 % - Dekorfärg3" xfId="9" xr:uid="{00000000-0005-0000-0000-000002000000}"/>
    <cellStyle name="20 % - Dekorfärg4" xfId="10" xr:uid="{00000000-0005-0000-0000-000003000000}"/>
    <cellStyle name="20 % - Dekorfärg5" xfId="11" xr:uid="{00000000-0005-0000-0000-000004000000}"/>
    <cellStyle name="20 % - Dekorfärg6" xfId="12" xr:uid="{00000000-0005-0000-0000-000005000000}"/>
    <cellStyle name="40 % - Dekorfärg1" xfId="13" xr:uid="{00000000-0005-0000-0000-000006000000}"/>
    <cellStyle name="40 % - Dekorfärg2" xfId="14" xr:uid="{00000000-0005-0000-0000-000007000000}"/>
    <cellStyle name="40 % - Dekorfärg3" xfId="15" xr:uid="{00000000-0005-0000-0000-000008000000}"/>
    <cellStyle name="40 % - Dekorfärg4" xfId="16" xr:uid="{00000000-0005-0000-0000-000009000000}"/>
    <cellStyle name="40 % - Dekorfärg5" xfId="17" xr:uid="{00000000-0005-0000-0000-00000A000000}"/>
    <cellStyle name="40 % - Dekorfärg6" xfId="18" xr:uid="{00000000-0005-0000-0000-00000B000000}"/>
    <cellStyle name="60 % - Dekorfärg1" xfId="19" xr:uid="{00000000-0005-0000-0000-00000C000000}"/>
    <cellStyle name="60 % - Dekorfärg2" xfId="20" xr:uid="{00000000-0005-0000-0000-00000D000000}"/>
    <cellStyle name="60 % - Dekorfärg3" xfId="21" xr:uid="{00000000-0005-0000-0000-00000E000000}"/>
    <cellStyle name="60 % - Dekorfärg4" xfId="22" xr:uid="{00000000-0005-0000-0000-00000F000000}"/>
    <cellStyle name="60 % - Dekorfärg5" xfId="23" xr:uid="{00000000-0005-0000-0000-000010000000}"/>
    <cellStyle name="60 % - Dekorfärg6" xfId="24" xr:uid="{00000000-0005-0000-0000-000011000000}"/>
    <cellStyle name="Anteckning" xfId="25" xr:uid="{00000000-0005-0000-0000-000012000000}"/>
    <cellStyle name="Beräkning" xfId="26" xr:uid="{00000000-0005-0000-0000-000013000000}"/>
    <cellStyle name="Bra" xfId="27" xr:uid="{00000000-0005-0000-0000-000014000000}"/>
    <cellStyle name="Calculation [,]" xfId="48" xr:uid="{00000000-0005-0000-0000-000015000000}"/>
    <cellStyle name="Comma 2" xfId="6" xr:uid="{00000000-0005-0000-0000-000016000000}"/>
    <cellStyle name="Dekorfärg1" xfId="28" xr:uid="{00000000-0005-0000-0000-000018000000}"/>
    <cellStyle name="Dekorfärg2" xfId="29" xr:uid="{00000000-0005-0000-0000-000019000000}"/>
    <cellStyle name="Dekorfärg3" xfId="30" xr:uid="{00000000-0005-0000-0000-00001A000000}"/>
    <cellStyle name="Dekorfärg4" xfId="31" xr:uid="{00000000-0005-0000-0000-00001B000000}"/>
    <cellStyle name="Dekorfärg5" xfId="32" xr:uid="{00000000-0005-0000-0000-00001C000000}"/>
    <cellStyle name="Dekorfärg6" xfId="33" xr:uid="{00000000-0005-0000-0000-00001D000000}"/>
    <cellStyle name="Dålig" xfId="34" xr:uid="{00000000-0005-0000-0000-000017000000}"/>
    <cellStyle name="Förklarande text" xfId="35" xr:uid="{00000000-0005-0000-0000-00001E000000}"/>
    <cellStyle name="Hyperlink" xfId="1" builtinId="8"/>
    <cellStyle name="Indata" xfId="36" xr:uid="{00000000-0005-0000-0000-000020000000}"/>
    <cellStyle name="Kontrollcell" xfId="37" xr:uid="{00000000-0005-0000-0000-000021000000}"/>
    <cellStyle name="Länkad cell" xfId="38" xr:uid="{00000000-0005-0000-0000-000022000000}"/>
    <cellStyle name="Normal" xfId="0" builtinId="0"/>
    <cellStyle name="Normal 10" xfId="49" xr:uid="{00000000-0005-0000-0000-000024000000}"/>
    <cellStyle name="Normal 11" xfId="50" xr:uid="{00000000-0005-0000-0000-000025000000}"/>
    <cellStyle name="Normal 2" xfId="39" xr:uid="{00000000-0005-0000-0000-000026000000}"/>
    <cellStyle name="Normal 2 2" xfId="51" xr:uid="{00000000-0005-0000-0000-000027000000}"/>
    <cellStyle name="Normal 2 3" xfId="52" xr:uid="{00000000-0005-0000-0000-000028000000}"/>
    <cellStyle name="Normal 2 4" xfId="53" xr:uid="{00000000-0005-0000-0000-000029000000}"/>
    <cellStyle name="Normal 2_Balance Sheet" xfId="54" xr:uid="{00000000-0005-0000-0000-00002A000000}"/>
    <cellStyle name="Normal 3" xfId="55" xr:uid="{00000000-0005-0000-0000-00002B000000}"/>
    <cellStyle name="Normal 4" xfId="56" xr:uid="{00000000-0005-0000-0000-00002C000000}"/>
    <cellStyle name="Normal 5" xfId="57" xr:uid="{00000000-0005-0000-0000-00002D000000}"/>
    <cellStyle name="Normal 6" xfId="58" xr:uid="{00000000-0005-0000-0000-00002E000000}"/>
    <cellStyle name="Normal 7" xfId="59" xr:uid="{00000000-0005-0000-0000-00002F000000}"/>
    <cellStyle name="Normal 8" xfId="60" xr:uid="{00000000-0005-0000-0000-000030000000}"/>
    <cellStyle name="Normal 9" xfId="61" xr:uid="{00000000-0005-0000-0000-000031000000}"/>
    <cellStyle name="Percent" xfId="2" builtinId="5"/>
    <cellStyle name="Percent 2" xfId="62" xr:uid="{00000000-0005-0000-0000-000033000000}"/>
    <cellStyle name="Percent 3" xfId="63" xr:uid="{00000000-0005-0000-0000-000034000000}"/>
    <cellStyle name="Percent 3 2" xfId="64" xr:uid="{00000000-0005-0000-0000-000035000000}"/>
    <cellStyle name="QR_Period_val" xfId="65" xr:uid="{00000000-0005-0000-0000-000036000000}"/>
    <cellStyle name="Rubrik" xfId="40" xr:uid="{00000000-0005-0000-0000-000037000000}"/>
    <cellStyle name="Rubrik 1" xfId="41" xr:uid="{00000000-0005-0000-0000-000038000000}"/>
    <cellStyle name="Rubrik 2" xfId="42" xr:uid="{00000000-0005-0000-0000-000039000000}"/>
    <cellStyle name="Rubrik 3" xfId="43" xr:uid="{00000000-0005-0000-0000-00003A000000}"/>
    <cellStyle name="Rubrik 4" xfId="44" xr:uid="{00000000-0005-0000-0000-00003B000000}"/>
    <cellStyle name="Summa" xfId="45" xr:uid="{00000000-0005-0000-0000-00003C000000}"/>
    <cellStyle name="TblEnDecimal" xfId="4" xr:uid="{00000000-0005-0000-0000-00003D000000}"/>
    <cellStyle name="TblPostLinje" xfId="3" xr:uid="{00000000-0005-0000-0000-00003E000000}"/>
    <cellStyle name="TblUnderrubrik" xfId="5" xr:uid="{00000000-0005-0000-0000-00003F000000}"/>
    <cellStyle name="Utdata" xfId="46" xr:uid="{00000000-0005-0000-0000-000040000000}"/>
    <cellStyle name="Varningstext" xfId="47" xr:uid="{00000000-0005-0000-0000-00004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C$\Users\BEABECHR\OneDrive%20-%20Electrolux%20Professional\Citrix\EPR%20interim%20report%20-%20Q1%202020%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y"/>
      <sheetName val="Period Admin"/>
      <sheetName val="SysAdmin"/>
      <sheetName val="TblAdmin"/>
      <sheetName val="Tbl_(I)_(M)"/>
      <sheetName val="Tbl_IDXQ_(I)_(M)"/>
      <sheetName val="Tbl_IDXD_(I)_(M)"/>
      <sheetName val="Tbl_(P)_(M)"/>
      <sheetName val="FinData Admin"/>
      <sheetName val="Diagram_(D)"/>
      <sheetName val="XL2PPT"/>
      <sheetName val="PPT_Tables"/>
      <sheetName val="PPT_Diagram"/>
      <sheetName val="PPT_Tables_Full"/>
      <sheetName val="Fin_Overview_(I)"/>
      <sheetName val="Fin_Overview_Q1_(P)"/>
      <sheetName val="Fin_Overview_Q2_Q3_(P)"/>
      <sheetName val="Fin_Overview_Q4_(P)"/>
      <sheetName val="Busi_Areas_(I)"/>
      <sheetName val="Busi_Areas_Q1_(P)"/>
      <sheetName val="Busi_Areas_Q2_Q3_(P)"/>
      <sheetName val="Busi_Areas_Q4_(P)"/>
      <sheetName val="Maj_App_NA_(I)"/>
      <sheetName val="Maj_App_NA_Q1_(P)"/>
      <sheetName val="Maj_App_NA_Q2_Q3_(P)"/>
      <sheetName val="Seg_TOT_(I)"/>
      <sheetName val="Seg_TOT_Q1_(P)"/>
      <sheetName val="Maj_App_NA_Q4_(P)"/>
      <sheetName val="Seg_TOT_Q4_(P)"/>
      <sheetName val="Seg_TOT_Q2_Q3_(P)"/>
      <sheetName val="CashFlow_(I)"/>
      <sheetName val="CashFlow_Q1_(P)"/>
      <sheetName val="CashFlow_Q2_Q3_(P)"/>
      <sheetName val="CashFlow_Q4_(P)"/>
      <sheetName val="Fin_Pos_(I)"/>
      <sheetName val="Fin_Pos_Q1_(P)"/>
      <sheetName val="Fin_Pos_Q2_Q3_(P)"/>
      <sheetName val="Fin_Pos_Q4_(P)"/>
      <sheetName val="Cons_Inc_Statement_(I)"/>
      <sheetName val="Cons_Inc_Statement_Q1_(P)"/>
      <sheetName val="Cons_Inc_Statement_Q2_Q3_(P)"/>
      <sheetName val="Cons_Inc_Statement_Q4_(P)"/>
      <sheetName val="Cons_Balance_Sheet_(I)"/>
      <sheetName val="Cons_Balance_Sheet_Q1_(P)"/>
      <sheetName val="Cons_Balance_Sheet_Q2_Q3_(P)"/>
      <sheetName val="Cons_Balance_Sheet_Q4_(P)"/>
      <sheetName val="Change_ConcsEquity_(I)"/>
      <sheetName val="Change_ConcsEquity_Q1_(P)"/>
      <sheetName val="Change_ConcsEquity_Q2_Q3_(P)"/>
      <sheetName val="Change_ConcsEquity_Q4_(P)"/>
      <sheetName val="Cons_CF_Statement_(I)"/>
      <sheetName val="Cons_CF_Statement_Q1_(P)"/>
      <sheetName val="Cons_CF_Statement_Q2_Q3_(P)"/>
      <sheetName val="Cons_CF_Statement_Q4_(P)"/>
      <sheetName val="Key_Ratios_(I)"/>
      <sheetName val="Key_Ratios_Q1_(P)"/>
      <sheetName val="Key_Ratios_Q2_Q3_(P)"/>
      <sheetName val="Key_Ratios_Q4_(P)"/>
      <sheetName val="Shares_(I)"/>
      <sheetName val="Shares_(P)"/>
      <sheetName val="ExRates_(I)"/>
      <sheetName val="ExRates_Q1_(P)"/>
      <sheetName val="ExRates_Q2_Q3_(P)"/>
      <sheetName val="ExRates_Q4_(P)"/>
      <sheetName val="NetSale_OpInc_(I)"/>
      <sheetName val="NetSale_OpInc_(P)"/>
      <sheetName val="Non_Rec_(I)"/>
      <sheetName val="Non_Rec_(P)"/>
      <sheetName val="OpInc_Ex_NonRec_(I)"/>
      <sheetName val="OpInc_Ex_NonRec_(P)"/>
      <sheetName val="Wc_NetAssets_(I)"/>
      <sheetName val="Wc_NetAssets_Q1_(P)"/>
      <sheetName val="Wc_NetAssets_Q2_Q3_(P)"/>
      <sheetName val="Wc_NetAssets_Q4_(P)"/>
      <sheetName val="Parent_IS_(I)"/>
      <sheetName val="Parent_IS_Q1_(P)"/>
      <sheetName val="Parent_IS_Q2_Q3_(P)"/>
      <sheetName val="Parent_IS_Q4_(P)"/>
      <sheetName val="Parent_BS_(I)"/>
      <sheetName val="Parent_BS_Q1_(P)"/>
      <sheetName val="Parent_BS_Q2_Q3_(P)"/>
      <sheetName val="Parent_BS_Q4_(P)"/>
      <sheetName val="Note_2_Q_(I)"/>
      <sheetName val="Note_2_Q_(P)"/>
      <sheetName val="Note_2_(I)"/>
      <sheetName val="Note_2_(P)"/>
      <sheetName val="Note_3_(I)"/>
      <sheetName val="Note_3_Q1_(P)"/>
      <sheetName val="Note_3_Q2_Q3_(P)"/>
      <sheetName val="Note_3_Q4_(P)"/>
      <sheetName val="Note_4_(I)"/>
      <sheetName val="Note_4_Q1_(P)"/>
      <sheetName val="Note_4_Q2_Q3_(P)"/>
      <sheetName val="Note_4_Q4_(P)"/>
      <sheetName val="BusArea_Yearly_(I)"/>
      <sheetName val="BusArea_Yearly_(P)"/>
      <sheetName val="NonRec_Oi_Yearly_(I)"/>
      <sheetName val="NonRec_Oi_Yearly_(P)"/>
      <sheetName val="Five_Yr_Rev_(I)"/>
      <sheetName val="Five_Yr_Rev_(P)"/>
      <sheetName val="MrktOutlook_ActY_(I)"/>
      <sheetName val="MrktOutlook_ActY_Q1_(P)"/>
      <sheetName val="MrktOutlook_ActY_Q2_Q3_(P)"/>
      <sheetName val="MrktOutlook_ActY_Q4_(P)"/>
      <sheetName val="BusOutlook_ActY_(I)"/>
      <sheetName val="BusOutlook_ActY_(P)"/>
      <sheetName val="Market_Overview_Eu_(I)"/>
      <sheetName val="Market_Overview_Eu_Q2_Q3_(P)"/>
      <sheetName val="Market_Overview_NA_(I)"/>
      <sheetName val="Market_Overview_NA_Q2_Q3_(P)"/>
      <sheetName val="Maj_App_LatAm_(I)"/>
      <sheetName val="Maj_App_LatAm_Q2_Q3_(P)"/>
      <sheetName val="Maj_App_SeAsiaAus_Q2_Q3_(P)"/>
      <sheetName val="Prof_Fs_Q2_Q3_(P)"/>
      <sheetName val="Prof_Fs_(I)"/>
      <sheetName val="Chng_Ns_BusArea_(I)"/>
      <sheetName val="Chng_Ns_BusArea_Q2_Q3_(P)"/>
      <sheetName val="Chng_Oi_BusArea_(I)"/>
      <sheetName val="Chng_Oi_BusArea_Q2_Q3_(P)"/>
      <sheetName val="NA_BusArea_(I)"/>
      <sheetName val="NA_BusArea_Q2_Q3_(P)"/>
      <sheetName val="Summary_ActQ_Q2_Q3_(P)"/>
      <sheetName val="NetSales_BusArea_(I)"/>
      <sheetName val="NetSales_BusArea_Q2_Q3_(P)"/>
      <sheetName val="OpInc_BusArea_(I)"/>
      <sheetName val="Summary_ActQ_(I)"/>
      <sheetName val="Fin_Overview_(I) (2)"/>
      <sheetName val="Summary_ActQ_Q1_(P)"/>
      <sheetName val="Market_Overview_Eu_Q1_(P)"/>
      <sheetName val="Market_Overview_NA_Q1_(P)"/>
      <sheetName val="Maj_App_LatAm_Q1_(P)"/>
      <sheetName val="Maj_App_SeAsiaAus_Q1_(P)"/>
      <sheetName val="NetSales_BusArea_Q1_(P)"/>
      <sheetName val="Chng_Ns_BusArea_Q1_(P)"/>
      <sheetName val="OpInc_BusArea_Q1_(P)"/>
      <sheetName val="Chng_Oi_BusArea_Q1_(P)"/>
      <sheetName val="NA_BusArea_Q1_(P)"/>
      <sheetName val="Summary_ActQ_Q4_(P)"/>
      <sheetName val="Market_Overview_Eu_Q4_(P)"/>
      <sheetName val="Market_Overview_NA_Q4_(P)"/>
      <sheetName val="Maj_App_LatAm_Q4_(P)"/>
      <sheetName val="Prof_Fs_Q4_(P)"/>
      <sheetName val="NetSales_BusArea_Q4_(P)"/>
      <sheetName val="Chng_Ns_BusArea_Q4_(P)"/>
      <sheetName val="OpInc_BusArea_Q4_(P)"/>
      <sheetName val="Chng_Oi_BusArea_Q4_(P)"/>
      <sheetName val="NA_BusArea_Q4_(P)"/>
      <sheetName val="OpInc_BusArea_Q2_Q3_(P)"/>
    </sheetNames>
    <sheetDataSet>
      <sheetData sheetId="0" refreshError="1">
        <row r="3">
          <cell r="F3" t="str">
            <v>Q4</v>
          </cell>
          <cell r="I3">
            <v>2019</v>
          </cell>
          <cell r="L3" t="str">
            <v>ENG</v>
          </cell>
        </row>
      </sheetData>
      <sheetData sheetId="1" refreshError="1">
        <row r="2">
          <cell r="L2">
            <v>4</v>
          </cell>
        </row>
        <row r="3">
          <cell r="L3">
            <v>8</v>
          </cell>
        </row>
        <row r="7">
          <cell r="J7" t="str">
            <v>Full-year</v>
          </cell>
        </row>
        <row r="8">
          <cell r="D8">
            <v>2019</v>
          </cell>
          <cell r="F8">
            <v>19</v>
          </cell>
        </row>
        <row r="9">
          <cell r="D9">
            <v>2018</v>
          </cell>
          <cell r="F9" t="str">
            <v>18</v>
          </cell>
        </row>
        <row r="10">
          <cell r="D10">
            <v>2017</v>
          </cell>
          <cell r="F10" t="str">
            <v>17</v>
          </cell>
          <cell r="J10" t="str">
            <v>Q4</v>
          </cell>
        </row>
        <row r="11">
          <cell r="D11">
            <v>2016</v>
          </cell>
          <cell r="F11" t="str">
            <v>16</v>
          </cell>
          <cell r="J11" t="str">
            <v>Q4 2019</v>
          </cell>
        </row>
        <row r="12">
          <cell r="D12">
            <v>2015</v>
          </cell>
          <cell r="J12" t="str">
            <v>Q4 19</v>
          </cell>
        </row>
        <row r="13">
          <cell r="D13">
            <v>2014</v>
          </cell>
        </row>
        <row r="17">
          <cell r="J17" t="str">
            <v>Dec. 31</v>
          </cell>
        </row>
        <row r="18">
          <cell r="J18">
            <v>43830</v>
          </cell>
        </row>
        <row r="19">
          <cell r="J19" t="str">
            <v>Dec. 31, 2019</v>
          </cell>
        </row>
        <row r="24">
          <cell r="J24" t="str">
            <v>Jan-Dec</v>
          </cell>
        </row>
        <row r="25">
          <cell r="F25" t="str">
            <v>Jan-Dec</v>
          </cell>
        </row>
        <row r="26">
          <cell r="F26" t="str">
            <v>Dec. 31</v>
          </cell>
          <cell r="J26" t="str">
            <v>Q3</v>
          </cell>
        </row>
        <row r="27">
          <cell r="J27" t="str">
            <v>Q3 2019</v>
          </cell>
        </row>
        <row r="28">
          <cell r="J28" t="str">
            <v>Q3 19</v>
          </cell>
        </row>
        <row r="30">
          <cell r="F30">
            <v>43465</v>
          </cell>
        </row>
        <row r="34">
          <cell r="F34" t="str">
            <v>Full year</v>
          </cell>
          <cell r="J34">
            <v>43738</v>
          </cell>
        </row>
        <row r="37">
          <cell r="D37" t="str">
            <v>1912AQ</v>
          </cell>
        </row>
        <row r="41">
          <cell r="D41" t="str">
            <v>1812AQ</v>
          </cell>
        </row>
        <row r="42">
          <cell r="J42" t="str">
            <v>Q2</v>
          </cell>
        </row>
        <row r="43">
          <cell r="J43" t="str">
            <v>Q2 2019</v>
          </cell>
        </row>
        <row r="44">
          <cell r="J44" t="str">
            <v>Q2 2019</v>
          </cell>
        </row>
        <row r="48">
          <cell r="D48" t="str">
            <v>1912AC</v>
          </cell>
        </row>
        <row r="49">
          <cell r="D49" t="str">
            <v>1909AC</v>
          </cell>
        </row>
        <row r="50">
          <cell r="J50">
            <v>43646</v>
          </cell>
        </row>
        <row r="52">
          <cell r="D52" t="str">
            <v>1812AC</v>
          </cell>
        </row>
        <row r="53">
          <cell r="D53" t="str">
            <v>1812AC</v>
          </cell>
        </row>
        <row r="54">
          <cell r="D54" t="str">
            <v>1809AC</v>
          </cell>
        </row>
        <row r="58">
          <cell r="J58" t="str">
            <v>Q1</v>
          </cell>
        </row>
        <row r="59">
          <cell r="J59" t="str">
            <v>Q1 2019</v>
          </cell>
        </row>
        <row r="60">
          <cell r="J60" t="str">
            <v>Q1 2019</v>
          </cell>
        </row>
        <row r="66">
          <cell r="J66">
            <v>43555</v>
          </cell>
        </row>
        <row r="74">
          <cell r="J74" t="str">
            <v>Q4</v>
          </cell>
        </row>
        <row r="75">
          <cell r="J75" t="str">
            <v>Q4 2018</v>
          </cell>
        </row>
        <row r="76">
          <cell r="J76" t="str">
            <v>Q4 2018</v>
          </cell>
        </row>
        <row r="82">
          <cell r="J82">
            <v>43465</v>
          </cell>
        </row>
        <row r="90">
          <cell r="J90" t="str">
            <v>Q3</v>
          </cell>
        </row>
        <row r="91">
          <cell r="J91" t="str">
            <v>Q3 2018</v>
          </cell>
        </row>
        <row r="92">
          <cell r="J92" t="str">
            <v>Q3 2018</v>
          </cell>
        </row>
        <row r="98">
          <cell r="J98">
            <v>43373</v>
          </cell>
        </row>
        <row r="106">
          <cell r="J106" t="str">
            <v>Q2</v>
          </cell>
        </row>
        <row r="107">
          <cell r="J107" t="str">
            <v>Q2 2018</v>
          </cell>
        </row>
        <row r="108">
          <cell r="J108" t="str">
            <v>Q2 2018</v>
          </cell>
        </row>
        <row r="114">
          <cell r="J114">
            <v>43281</v>
          </cell>
        </row>
        <row r="122">
          <cell r="J122" t="str">
            <v>Q1</v>
          </cell>
        </row>
        <row r="123">
          <cell r="J123" t="str">
            <v>Q1 2018</v>
          </cell>
        </row>
        <row r="124">
          <cell r="J124" t="str">
            <v>Q1 2018</v>
          </cell>
        </row>
        <row r="130">
          <cell r="J130">
            <v>43190</v>
          </cell>
        </row>
        <row r="138">
          <cell r="J138" t="str">
            <v>Q4</v>
          </cell>
        </row>
        <row r="139">
          <cell r="J139" t="str">
            <v>Q4 2017</v>
          </cell>
        </row>
        <row r="140">
          <cell r="J140" t="str">
            <v>Q4 2017</v>
          </cell>
        </row>
        <row r="146">
          <cell r="J146">
            <v>43100</v>
          </cell>
        </row>
        <row r="172">
          <cell r="J172" t="str">
            <v>Q4 2018</v>
          </cell>
        </row>
        <row r="180">
          <cell r="J180" t="str">
            <v>Dec. 31, 2018</v>
          </cell>
        </row>
        <row r="191">
          <cell r="J191" t="str">
            <v>Jan-Dec</v>
          </cell>
        </row>
      </sheetData>
      <sheetData sheetId="2" refreshError="1">
        <row r="8">
          <cell r="Q8">
            <v>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8"/>
  <sheetViews>
    <sheetView tabSelected="1" workbookViewId="0"/>
  </sheetViews>
  <sheetFormatPr defaultRowHeight="15" x14ac:dyDescent="0.25"/>
  <cols>
    <col min="1" max="1" width="37.42578125" bestFit="1" customWidth="1"/>
  </cols>
  <sheetData>
    <row r="3" spans="1:1" x14ac:dyDescent="0.25">
      <c r="A3" s="23" t="s">
        <v>250</v>
      </c>
    </row>
    <row r="4" spans="1:1" x14ac:dyDescent="0.25">
      <c r="A4" s="23" t="s">
        <v>249</v>
      </c>
    </row>
    <row r="5" spans="1:1" x14ac:dyDescent="0.25">
      <c r="A5" s="23" t="s">
        <v>256</v>
      </c>
    </row>
    <row r="6" spans="1:1" x14ac:dyDescent="0.25">
      <c r="A6" s="23" t="s">
        <v>265</v>
      </c>
    </row>
    <row r="7" spans="1:1" x14ac:dyDescent="0.25">
      <c r="A7" s="23" t="s">
        <v>266</v>
      </c>
    </row>
    <row r="8" spans="1:1" x14ac:dyDescent="0.25">
      <c r="A8" s="23" t="s">
        <v>267</v>
      </c>
    </row>
    <row r="9" spans="1:1" x14ac:dyDescent="0.25">
      <c r="A9" s="23" t="s">
        <v>253</v>
      </c>
    </row>
    <row r="10" spans="1:1" x14ac:dyDescent="0.25">
      <c r="A10" s="23" t="s">
        <v>262</v>
      </c>
    </row>
    <row r="11" spans="1:1" x14ac:dyDescent="0.25">
      <c r="A11" s="23" t="s">
        <v>254</v>
      </c>
    </row>
    <row r="12" spans="1:1" x14ac:dyDescent="0.25">
      <c r="A12" s="23" t="s">
        <v>263</v>
      </c>
    </row>
    <row r="13" spans="1:1" x14ac:dyDescent="0.25">
      <c r="A13" s="23" t="s">
        <v>380</v>
      </c>
    </row>
    <row r="14" spans="1:1" x14ac:dyDescent="0.25">
      <c r="A14" s="23" t="s">
        <v>381</v>
      </c>
    </row>
    <row r="15" spans="1:1" x14ac:dyDescent="0.25">
      <c r="A15" s="23" t="s">
        <v>251</v>
      </c>
    </row>
    <row r="16" spans="1:1" x14ac:dyDescent="0.25">
      <c r="A16" s="23" t="s">
        <v>252</v>
      </c>
    </row>
    <row r="17" spans="1:1" x14ac:dyDescent="0.25">
      <c r="A17" s="23" t="s">
        <v>255</v>
      </c>
    </row>
    <row r="18" spans="1:1" x14ac:dyDescent="0.25">
      <c r="A18" s="23" t="s">
        <v>102</v>
      </c>
    </row>
  </sheetData>
  <hyperlinks>
    <hyperlink ref="A18" location="Definitions!A1" display="Definitions" xr:uid="{00000000-0004-0000-0000-000000000000}"/>
    <hyperlink ref="A3" location="'Income statement Quarter'!A1" display="Income statement, quarters" xr:uid="{00000000-0004-0000-0000-000001000000}"/>
    <hyperlink ref="A9" location="'Sales bridge Quarter'!A1" display="Sales bridge, Quarter" xr:uid="{00000000-0004-0000-0000-000002000000}"/>
    <hyperlink ref="A11" location="'Segments Quarter'!A1" display="Segments, Quarter" xr:uid="{00000000-0004-0000-0000-000003000000}"/>
    <hyperlink ref="A13" location="'Sales per region Quarter'!A1" display="Sales per region, Quarter" xr:uid="{00000000-0004-0000-0000-000004000000}"/>
    <hyperlink ref="A17" location="'Balance sheet'!A1" display="Balance sheet" xr:uid="{00000000-0004-0000-0000-000005000000}"/>
    <hyperlink ref="A5" location="'Cash flow Quarter'!A1" display="Cash flow, Quarter" xr:uid="{00000000-0004-0000-0000-000006000000}"/>
    <hyperlink ref="A15" location="'APM Quarter'!A1" display="APM" xr:uid="{00000000-0004-0000-0000-000007000000}"/>
    <hyperlink ref="A16" location="'APM Year-to-Date'!A1" display="APM Year to Date" xr:uid="{00000000-0004-0000-0000-000008000000}"/>
    <hyperlink ref="A4" location="'Income statement Year-to-Date'!A1" display="Income statement, Year-to-Date" xr:uid="{00000000-0004-0000-0000-000009000000}"/>
    <hyperlink ref="A10" location="'Sales bridge Year-to-Date'!A1" display="Sales bridge, Year-to-Date" xr:uid="{00000000-0004-0000-0000-00000A000000}"/>
    <hyperlink ref="A12" location="'Segments Year-to-Date'!A1" display="Segments, year-to-Date" xr:uid="{00000000-0004-0000-0000-00000B000000}"/>
    <hyperlink ref="A14" location="'Sales per region Year-to-Date'!A1" display="Sales per region, Year-to-Date" xr:uid="{00000000-0004-0000-0000-00000C000000}"/>
    <hyperlink ref="A6" location="'Cash flow Year-to-Date'!A1" display="Cash flow, Year-to-Date" xr:uid="{00000000-0004-0000-0000-00000D000000}"/>
    <hyperlink ref="A7" location="'Key-ratios Quarter'!A1" display="Key-ratios, Quarter" xr:uid="{00000000-0004-0000-0000-00000E000000}"/>
    <hyperlink ref="A8" location="'Key-ratios Year-to-Date'!A1" display="Key-ratios, Year-to-date" xr:uid="{00000000-0004-0000-0000-00000F000000}"/>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7"/>
  <sheetViews>
    <sheetView zoomScale="90" zoomScaleNormal="90" workbookViewId="0">
      <pane xSplit="1" ySplit="4" topLeftCell="B5" activePane="bottomRight" state="frozen"/>
      <selection pane="topRight" activeCell="B1" sqref="B1"/>
      <selection pane="bottomLeft" activeCell="A5" sqref="A5"/>
      <selection pane="bottomRight" activeCell="B1" sqref="B1"/>
    </sheetView>
  </sheetViews>
  <sheetFormatPr defaultRowHeight="15" x14ac:dyDescent="0.25"/>
  <cols>
    <col min="1" max="1" width="30.85546875" customWidth="1"/>
    <col min="5" max="5" width="9.5703125" bestFit="1" customWidth="1"/>
  </cols>
  <sheetData>
    <row r="1" spans="1:17" x14ac:dyDescent="0.25">
      <c r="A1" s="3" t="s">
        <v>276</v>
      </c>
    </row>
    <row r="2" spans="1:17" x14ac:dyDescent="0.25">
      <c r="A2" s="89" t="s">
        <v>202</v>
      </c>
    </row>
    <row r="3" spans="1:17" x14ac:dyDescent="0.25">
      <c r="A3" s="89"/>
    </row>
    <row r="4" spans="1:17" x14ac:dyDescent="0.25">
      <c r="A4" s="25" t="s">
        <v>203</v>
      </c>
      <c r="B4" s="13" t="s">
        <v>21</v>
      </c>
      <c r="C4" s="13" t="s">
        <v>22</v>
      </c>
      <c r="D4" s="13" t="s">
        <v>20</v>
      </c>
      <c r="E4" s="13" t="s">
        <v>23</v>
      </c>
      <c r="F4" s="13" t="s">
        <v>24</v>
      </c>
      <c r="G4" s="13" t="s">
        <v>264</v>
      </c>
      <c r="H4" s="13" t="s">
        <v>289</v>
      </c>
      <c r="I4" s="13" t="s">
        <v>338</v>
      </c>
      <c r="J4" s="13" t="s">
        <v>354</v>
      </c>
      <c r="K4" s="13" t="s">
        <v>359</v>
      </c>
      <c r="L4" s="13" t="s">
        <v>368</v>
      </c>
      <c r="M4" s="193" t="s">
        <v>373</v>
      </c>
      <c r="N4" s="193" t="s">
        <v>377</v>
      </c>
      <c r="O4" s="193" t="s">
        <v>382</v>
      </c>
      <c r="P4" s="193" t="s">
        <v>385</v>
      </c>
      <c r="Q4" s="193" t="s">
        <v>401</v>
      </c>
    </row>
    <row r="5" spans="1:17" s="14" customFormat="1" x14ac:dyDescent="0.25">
      <c r="A5" s="3" t="s">
        <v>10</v>
      </c>
      <c r="B5" s="17"/>
      <c r="C5" s="17"/>
      <c r="D5" s="17"/>
      <c r="E5" s="17"/>
      <c r="F5" s="17"/>
      <c r="G5"/>
      <c r="H5"/>
      <c r="I5"/>
      <c r="J5"/>
      <c r="K5"/>
      <c r="L5"/>
    </row>
    <row r="6" spans="1:17" x14ac:dyDescent="0.25">
      <c r="A6" t="s">
        <v>12</v>
      </c>
      <c r="B6" s="52">
        <v>1455.7860000000001</v>
      </c>
      <c r="C6" s="52">
        <v>1618.876</v>
      </c>
      <c r="D6" s="52">
        <v>1415.3019999999999</v>
      </c>
      <c r="E6" s="52">
        <v>1404.8159065999998</v>
      </c>
      <c r="F6" s="52">
        <v>1242.7119620000001</v>
      </c>
      <c r="G6" s="52">
        <v>838.37</v>
      </c>
      <c r="H6" s="52">
        <v>1069.53</v>
      </c>
      <c r="I6" s="52">
        <v>1047</v>
      </c>
      <c r="J6" s="52">
        <v>905.10400000000004</v>
      </c>
      <c r="K6" s="52">
        <v>1210.1379999999999</v>
      </c>
      <c r="L6" s="52">
        <v>1211.3150000000001</v>
      </c>
      <c r="M6" s="52">
        <v>1377.0609999999999</v>
      </c>
      <c r="N6" s="52">
        <v>1597.0271083999999</v>
      </c>
      <c r="O6" s="52">
        <v>1948.5962076000003</v>
      </c>
      <c r="P6" s="52">
        <v>1840.3952258000002</v>
      </c>
      <c r="Q6" s="52">
        <v>1903.5180209999994</v>
      </c>
    </row>
    <row r="7" spans="1:17" x14ac:dyDescent="0.25">
      <c r="A7" t="s">
        <v>2</v>
      </c>
      <c r="B7" s="52">
        <v>182.65199999999999</v>
      </c>
      <c r="C7" s="52">
        <v>245.221</v>
      </c>
      <c r="D7" s="52">
        <v>57.835999999999999</v>
      </c>
      <c r="E7" s="52">
        <v>81.961273899999739</v>
      </c>
      <c r="F7" s="52">
        <v>98.588491799999929</v>
      </c>
      <c r="G7" s="52">
        <v>-64.489999999999995</v>
      </c>
      <c r="H7" s="52">
        <v>42.43</v>
      </c>
      <c r="I7" s="52">
        <v>11</v>
      </c>
      <c r="J7" s="52">
        <v>20.655999999999999</v>
      </c>
      <c r="K7" s="52">
        <v>109.61199999999999</v>
      </c>
      <c r="L7" s="52">
        <v>127.42</v>
      </c>
      <c r="M7" s="52">
        <v>41.243000000000002</v>
      </c>
      <c r="N7" s="52">
        <v>128.85050549999983</v>
      </c>
      <c r="O7" s="52">
        <v>194.94933640000042</v>
      </c>
      <c r="P7" s="52">
        <v>193.52903480000032</v>
      </c>
      <c r="Q7" s="52">
        <v>162.00462079999957</v>
      </c>
    </row>
    <row r="8" spans="1:17" x14ac:dyDescent="0.25">
      <c r="A8" s="40" t="s">
        <v>55</v>
      </c>
      <c r="B8" s="79">
        <f>B7/B6*100</f>
        <v>12.546624297802012</v>
      </c>
      <c r="C8" s="79">
        <f>C7/C6*100</f>
        <v>15.147608587686767</v>
      </c>
      <c r="D8" s="79">
        <f>D7/D6*100</f>
        <v>4.0864776563588547</v>
      </c>
      <c r="E8" s="79">
        <f>E7/E6*100</f>
        <v>5.8343070800192027</v>
      </c>
      <c r="F8" s="79">
        <f>F7/F6*100</f>
        <v>7.9333340962883501</v>
      </c>
      <c r="G8" s="79">
        <v>-7.69</v>
      </c>
      <c r="H8" s="79">
        <v>3.97</v>
      </c>
      <c r="I8" s="79">
        <v>1</v>
      </c>
      <c r="J8" s="79">
        <v>2.282</v>
      </c>
      <c r="K8" s="79">
        <v>9.0579999999999998</v>
      </c>
      <c r="L8" s="79">
        <v>10.519</v>
      </c>
      <c r="M8" s="79">
        <v>2.9950000000000001</v>
      </c>
      <c r="N8" s="79">
        <v>8.0681476740297917</v>
      </c>
      <c r="O8" s="79">
        <v>10.004604116525039</v>
      </c>
      <c r="P8" s="79">
        <v>10.515623605569575</v>
      </c>
      <c r="Q8" s="79">
        <v>8.5108004764195311</v>
      </c>
    </row>
    <row r="9" spans="1:17" x14ac:dyDescent="0.25">
      <c r="A9" t="s">
        <v>11</v>
      </c>
      <c r="B9" s="52">
        <v>172.56899999999999</v>
      </c>
      <c r="C9" s="52">
        <v>233.31700000000001</v>
      </c>
      <c r="D9" s="52">
        <v>44.54</v>
      </c>
      <c r="E9" s="52">
        <v>71.841452899999595</v>
      </c>
      <c r="F9" s="52">
        <v>86.605503900000031</v>
      </c>
      <c r="G9" s="52">
        <v>-75.05</v>
      </c>
      <c r="H9" s="52">
        <v>31.44</v>
      </c>
      <c r="I9" s="52">
        <v>-8</v>
      </c>
      <c r="J9" s="52">
        <v>9.0860000000000003</v>
      </c>
      <c r="K9" s="52">
        <v>97.908000000000001</v>
      </c>
      <c r="L9" s="52">
        <v>115.413</v>
      </c>
      <c r="M9" s="52">
        <v>21.93</v>
      </c>
      <c r="N9" s="52">
        <v>96.299410499999865</v>
      </c>
      <c r="O9" s="52">
        <v>161.94126860000057</v>
      </c>
      <c r="P9" s="52">
        <v>157.74828509999998</v>
      </c>
      <c r="Q9" s="52">
        <v>126.16950079999962</v>
      </c>
    </row>
    <row r="10" spans="1:17" x14ac:dyDescent="0.25">
      <c r="A10" s="40" t="s">
        <v>30</v>
      </c>
      <c r="B10" s="79">
        <f>B9/B6*100</f>
        <v>11.854008762276871</v>
      </c>
      <c r="C10" s="79">
        <f>C9/C6*100</f>
        <v>14.412283584412888</v>
      </c>
      <c r="D10" s="79">
        <f>D9/D6*100</f>
        <v>3.1470315169483265</v>
      </c>
      <c r="E10" s="79">
        <f>E9/E6*100</f>
        <v>5.1139407350443227</v>
      </c>
      <c r="F10" s="79">
        <f>F9/F6*100</f>
        <v>6.9690730071205369</v>
      </c>
      <c r="G10" s="79">
        <v>-8.9499999999999993</v>
      </c>
      <c r="H10" s="79">
        <v>2.94</v>
      </c>
      <c r="I10" s="79">
        <v>-0.8</v>
      </c>
      <c r="J10" s="79">
        <v>1.004</v>
      </c>
      <c r="K10" s="79">
        <v>8.0909999999999993</v>
      </c>
      <c r="L10" s="79">
        <v>9.5280000000000005</v>
      </c>
      <c r="M10" s="79">
        <v>1.593</v>
      </c>
      <c r="N10" s="79">
        <v>6.0299170874111567</v>
      </c>
      <c r="O10" s="79">
        <v>8.3106632337880058</v>
      </c>
      <c r="P10" s="79">
        <v>8.5714352487210377</v>
      </c>
      <c r="Q10" s="79">
        <v>6.628227282750756</v>
      </c>
    </row>
    <row r="11" spans="1:17" x14ac:dyDescent="0.25">
      <c r="B11" s="52"/>
      <c r="C11" s="52"/>
      <c r="D11" s="52"/>
      <c r="E11" s="52"/>
      <c r="F11" s="52"/>
      <c r="G11" s="52"/>
      <c r="H11" s="52"/>
      <c r="I11" s="52"/>
      <c r="J11" s="52"/>
      <c r="K11" s="52"/>
      <c r="L11" s="52"/>
      <c r="M11" s="52"/>
      <c r="N11" s="52"/>
      <c r="O11" s="52"/>
      <c r="P11" s="52"/>
      <c r="Q11" s="52"/>
    </row>
    <row r="12" spans="1:17" x14ac:dyDescent="0.25">
      <c r="A12" s="3" t="s">
        <v>13</v>
      </c>
      <c r="B12" s="52"/>
      <c r="C12" s="52"/>
      <c r="D12" s="52"/>
      <c r="E12" s="52"/>
      <c r="F12" s="52"/>
      <c r="G12" s="52"/>
      <c r="H12" s="52"/>
      <c r="I12" s="52"/>
      <c r="J12" s="52"/>
      <c r="K12" s="52"/>
      <c r="L12" s="52"/>
      <c r="M12" s="52"/>
      <c r="N12" s="52"/>
      <c r="O12" s="52"/>
      <c r="P12" s="52"/>
      <c r="Q12" s="52"/>
    </row>
    <row r="13" spans="1:17" x14ac:dyDescent="0.25">
      <c r="A13" t="s">
        <v>12</v>
      </c>
      <c r="B13" s="52">
        <v>846.20299999999997</v>
      </c>
      <c r="C13" s="52">
        <v>836.00800000000004</v>
      </c>
      <c r="D13" s="52">
        <v>774.31600000000003</v>
      </c>
      <c r="E13" s="52">
        <v>929.62867179999944</v>
      </c>
      <c r="F13" s="52">
        <v>848.1094996999999</v>
      </c>
      <c r="G13" s="52">
        <v>650.67999999999995</v>
      </c>
      <c r="H13" s="52">
        <v>678.4</v>
      </c>
      <c r="I13" s="52">
        <v>888</v>
      </c>
      <c r="J13" s="52">
        <v>755.89300000000003</v>
      </c>
      <c r="K13" s="52">
        <v>747.7379840000001</v>
      </c>
      <c r="L13" s="52">
        <v>723.43600000000004</v>
      </c>
      <c r="M13" s="52">
        <v>931.58900000000006</v>
      </c>
      <c r="N13" s="52">
        <v>887.11403210000003</v>
      </c>
      <c r="O13" s="52">
        <v>781.93532249999987</v>
      </c>
      <c r="P13" s="52">
        <v>941.88888120000001</v>
      </c>
      <c r="Q13" s="52">
        <v>1136.3693696000005</v>
      </c>
    </row>
    <row r="14" spans="1:17" x14ac:dyDescent="0.25">
      <c r="A14" t="s">
        <v>2</v>
      </c>
      <c r="B14" s="52">
        <v>138.39099999999999</v>
      </c>
      <c r="C14" s="52">
        <v>173.34</v>
      </c>
      <c r="D14" s="52">
        <v>75.739999999999995</v>
      </c>
      <c r="E14" s="52">
        <v>119.97141299999927</v>
      </c>
      <c r="F14" s="52">
        <v>150.22269319999992</v>
      </c>
      <c r="G14" s="52">
        <v>88.15</v>
      </c>
      <c r="H14" s="52">
        <v>79.010000000000005</v>
      </c>
      <c r="I14" s="52">
        <v>150</v>
      </c>
      <c r="J14" s="52">
        <v>110.889</v>
      </c>
      <c r="K14" s="52">
        <v>117.2823583000002</v>
      </c>
      <c r="L14" s="52">
        <v>110.182</v>
      </c>
      <c r="M14" s="52">
        <v>153.35499999999999</v>
      </c>
      <c r="N14" s="52">
        <v>154.05706529999972</v>
      </c>
      <c r="O14" s="52">
        <v>81.685783399999963</v>
      </c>
      <c r="P14" s="52">
        <v>162.72676719999995</v>
      </c>
      <c r="Q14" s="52">
        <v>209.04748170000065</v>
      </c>
    </row>
    <row r="15" spans="1:17" x14ac:dyDescent="0.25">
      <c r="A15" s="40" t="s">
        <v>55</v>
      </c>
      <c r="B15" s="79">
        <f>B14/B13*100</f>
        <v>16.354349960943175</v>
      </c>
      <c r="C15" s="79">
        <f>C14/C13*100</f>
        <v>20.734251346877063</v>
      </c>
      <c r="D15" s="79">
        <f>D14/D13*100</f>
        <v>9.7815362203544787</v>
      </c>
      <c r="E15" s="79">
        <f>E14/E13*100</f>
        <v>12.905304735029727</v>
      </c>
      <c r="F15" s="79">
        <f>F14/F13*100</f>
        <v>17.712653054014595</v>
      </c>
      <c r="G15" s="79">
        <v>13.54</v>
      </c>
      <c r="H15" s="79">
        <v>11.647</v>
      </c>
      <c r="I15" s="79">
        <v>16.899999999999999</v>
      </c>
      <c r="J15" s="79">
        <v>14.67</v>
      </c>
      <c r="K15" s="79">
        <v>15.68495392899556</v>
      </c>
      <c r="L15" s="79">
        <v>15.23</v>
      </c>
      <c r="M15" s="79">
        <v>16.462</v>
      </c>
      <c r="N15" s="79">
        <v>17.366094969246706</v>
      </c>
      <c r="O15" s="79">
        <v>10.446616369603891</v>
      </c>
      <c r="P15" s="79">
        <v>17.27664169818846</v>
      </c>
      <c r="Q15" s="79">
        <v>18.396085576786085</v>
      </c>
    </row>
    <row r="16" spans="1:17" x14ac:dyDescent="0.25">
      <c r="A16" t="s">
        <v>11</v>
      </c>
      <c r="B16" s="52">
        <v>133.96299999999999</v>
      </c>
      <c r="C16" s="52">
        <v>168.54300000000001</v>
      </c>
      <c r="D16" s="52">
        <v>71.391000000000005</v>
      </c>
      <c r="E16" s="52">
        <v>113.98030739999916</v>
      </c>
      <c r="F16" s="52">
        <v>146.37892819999985</v>
      </c>
      <c r="G16" s="52">
        <v>84.34</v>
      </c>
      <c r="H16" s="52">
        <v>75.11</v>
      </c>
      <c r="I16" s="52">
        <v>146</v>
      </c>
      <c r="J16" s="52">
        <v>106.756</v>
      </c>
      <c r="K16" s="52">
        <v>112.79163230000017</v>
      </c>
      <c r="L16" s="52">
        <v>106.34099999999999</v>
      </c>
      <c r="M16" s="52">
        <v>149.124</v>
      </c>
      <c r="N16" s="52">
        <v>149.37659029999978</v>
      </c>
      <c r="O16" s="52">
        <v>77.581645999999921</v>
      </c>
      <c r="P16" s="52">
        <v>158.29481050000007</v>
      </c>
      <c r="Q16" s="52">
        <v>204.76254800000075</v>
      </c>
    </row>
    <row r="17" spans="1:17" x14ac:dyDescent="0.25">
      <c r="A17" s="40" t="s">
        <v>30</v>
      </c>
      <c r="B17" s="79">
        <f>B16/B13*100</f>
        <v>15.831071267769081</v>
      </c>
      <c r="C17" s="79">
        <f>C16/C13*100</f>
        <v>20.16045301001904</v>
      </c>
      <c r="D17" s="79">
        <f>D16/D13*100</f>
        <v>9.2198792224363189</v>
      </c>
      <c r="E17" s="79">
        <f>E16/E13*100</f>
        <v>12.260842512452211</v>
      </c>
      <c r="F17" s="79">
        <f>F16/F13*100</f>
        <v>17.259437401865934</v>
      </c>
      <c r="G17" s="79">
        <v>12.96</v>
      </c>
      <c r="H17" s="79">
        <v>11.07</v>
      </c>
      <c r="I17" s="79">
        <v>16.399999999999999</v>
      </c>
      <c r="J17" s="79">
        <v>14.122999999999999</v>
      </c>
      <c r="K17" s="79">
        <v>15.084379115880248</v>
      </c>
      <c r="L17" s="79">
        <v>14.699</v>
      </c>
      <c r="M17" s="79">
        <v>16.007000000000001</v>
      </c>
      <c r="N17" s="79">
        <v>16.838488051687335</v>
      </c>
      <c r="O17" s="79">
        <v>9.9217472043539914</v>
      </c>
      <c r="P17" s="79">
        <v>16.806102467026349</v>
      </c>
      <c r="Q17" s="79">
        <v>18.019013313609168</v>
      </c>
    </row>
  </sheetData>
  <hyperlinks>
    <hyperlink ref="A2" location="Content!A1" display="Back to Content"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7"/>
  <sheetViews>
    <sheetView zoomScale="90" zoomScaleNormal="9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RowHeight="15" x14ac:dyDescent="0.25"/>
  <cols>
    <col min="1" max="1" width="30.85546875" customWidth="1"/>
    <col min="2" max="3" width="9.140625" customWidth="1"/>
    <col min="7" max="7" width="9.5703125" customWidth="1"/>
  </cols>
  <sheetData>
    <row r="1" spans="1:19" x14ac:dyDescent="0.25">
      <c r="A1" s="3" t="s">
        <v>275</v>
      </c>
      <c r="B1" s="3"/>
      <c r="C1" s="3"/>
    </row>
    <row r="2" spans="1:19" x14ac:dyDescent="0.25">
      <c r="A2" s="89" t="s">
        <v>202</v>
      </c>
      <c r="B2" s="89"/>
      <c r="C2" s="89"/>
    </row>
    <row r="3" spans="1:19" x14ac:dyDescent="0.25">
      <c r="A3" s="89"/>
      <c r="B3" s="89"/>
      <c r="C3" s="89"/>
    </row>
    <row r="4" spans="1:19" ht="30" x14ac:dyDescent="0.25">
      <c r="A4" s="25" t="s">
        <v>203</v>
      </c>
      <c r="B4" s="101" t="s">
        <v>246</v>
      </c>
      <c r="C4" s="101" t="s">
        <v>247</v>
      </c>
      <c r="D4" s="101" t="s">
        <v>241</v>
      </c>
      <c r="E4" s="101" t="s">
        <v>242</v>
      </c>
      <c r="F4" s="101" t="s">
        <v>243</v>
      </c>
      <c r="G4" s="101" t="s">
        <v>248</v>
      </c>
      <c r="H4" s="101" t="s">
        <v>244</v>
      </c>
      <c r="I4" s="101" t="s">
        <v>245</v>
      </c>
      <c r="J4" s="101" t="s">
        <v>290</v>
      </c>
      <c r="K4" s="101" t="s">
        <v>339</v>
      </c>
      <c r="L4" s="101" t="s">
        <v>355</v>
      </c>
      <c r="M4" s="101" t="s">
        <v>360</v>
      </c>
      <c r="N4" s="101" t="s">
        <v>369</v>
      </c>
      <c r="O4" s="101" t="s">
        <v>374</v>
      </c>
      <c r="P4" s="101" t="s">
        <v>378</v>
      </c>
      <c r="Q4" s="101" t="s">
        <v>383</v>
      </c>
      <c r="R4" s="101" t="s">
        <v>386</v>
      </c>
      <c r="S4" s="101" t="s">
        <v>402</v>
      </c>
    </row>
    <row r="5" spans="1:19" s="14" customFormat="1" x14ac:dyDescent="0.25">
      <c r="A5" s="3" t="s">
        <v>10</v>
      </c>
      <c r="B5" s="3"/>
      <c r="C5" s="3"/>
      <c r="D5" s="17"/>
      <c r="E5" s="17"/>
      <c r="F5" s="17"/>
      <c r="G5" s="104"/>
      <c r="H5" s="17"/>
      <c r="I5"/>
      <c r="J5"/>
      <c r="K5"/>
    </row>
    <row r="6" spans="1:19" x14ac:dyDescent="0.25">
      <c r="A6" t="s">
        <v>12</v>
      </c>
      <c r="B6" s="107">
        <v>4922.2</v>
      </c>
      <c r="C6" s="107">
        <v>5398.39</v>
      </c>
      <c r="D6" s="52">
        <v>1455.7860000000001</v>
      </c>
      <c r="E6" s="52">
        <v>3074.66</v>
      </c>
      <c r="F6" s="52">
        <v>4489.96</v>
      </c>
      <c r="G6" s="52">
        <v>5894.7799065999998</v>
      </c>
      <c r="H6" s="52">
        <v>1242.7119620000001</v>
      </c>
      <c r="I6" s="52">
        <v>2081.08</v>
      </c>
      <c r="J6" s="52">
        <v>3150.61</v>
      </c>
      <c r="K6" s="52">
        <v>4198</v>
      </c>
      <c r="L6" s="52">
        <v>905.10400000000004</v>
      </c>
      <c r="M6" s="52">
        <v>2115.2416352999999</v>
      </c>
      <c r="N6" s="52">
        <v>3326.5569999999998</v>
      </c>
      <c r="O6" s="52">
        <v>4703.6180000000004</v>
      </c>
      <c r="P6" s="52">
        <v>1597.0271083999999</v>
      </c>
      <c r="Q6" s="52">
        <v>3545.6233160000002</v>
      </c>
      <c r="R6" s="52">
        <v>5386.0185418000001</v>
      </c>
      <c r="S6" s="52">
        <v>7289.5365628</v>
      </c>
    </row>
    <row r="7" spans="1:19" x14ac:dyDescent="0.25">
      <c r="A7" t="s">
        <v>2</v>
      </c>
      <c r="B7" s="107">
        <v>606.79</v>
      </c>
      <c r="C7" s="107">
        <v>628.92999999999995</v>
      </c>
      <c r="D7" s="52">
        <v>182.65199999999999</v>
      </c>
      <c r="E7" s="52">
        <v>427.87</v>
      </c>
      <c r="F7" s="52">
        <v>485.71</v>
      </c>
      <c r="G7" s="52">
        <v>567.67027389999976</v>
      </c>
      <c r="H7" s="52">
        <v>98.588491799999929</v>
      </c>
      <c r="I7" s="52">
        <v>34.1</v>
      </c>
      <c r="J7" s="52">
        <v>76.53</v>
      </c>
      <c r="K7" s="52">
        <v>87</v>
      </c>
      <c r="L7" s="52">
        <v>20.655999999999999</v>
      </c>
      <c r="M7" s="52">
        <v>130.26824979999955</v>
      </c>
      <c r="N7" s="52">
        <v>257.68900000000002</v>
      </c>
      <c r="O7" s="52">
        <v>298.93200000000002</v>
      </c>
      <c r="P7" s="52">
        <v>128.8505054999994</v>
      </c>
      <c r="Q7" s="52">
        <v>323.79984190000113</v>
      </c>
      <c r="R7" s="52">
        <v>517.32887670000036</v>
      </c>
      <c r="S7" s="52">
        <v>679.33349749999854</v>
      </c>
    </row>
    <row r="8" spans="1:19" x14ac:dyDescent="0.25">
      <c r="A8" s="40" t="s">
        <v>55</v>
      </c>
      <c r="B8" s="79">
        <f t="shared" ref="B8:H8" si="0">B7/B6*100</f>
        <v>12.327617731908495</v>
      </c>
      <c r="C8" s="79">
        <f t="shared" si="0"/>
        <v>11.650325374787666</v>
      </c>
      <c r="D8" s="79">
        <f t="shared" si="0"/>
        <v>12.546624297802012</v>
      </c>
      <c r="E8" s="79">
        <f t="shared" si="0"/>
        <v>13.916010225520873</v>
      </c>
      <c r="F8" s="79">
        <f t="shared" si="0"/>
        <v>10.817691026200677</v>
      </c>
      <c r="G8" s="79">
        <f t="shared" si="0"/>
        <v>9.630050364805248</v>
      </c>
      <c r="H8" s="79">
        <f t="shared" si="0"/>
        <v>7.9333340962883501</v>
      </c>
      <c r="I8" s="79">
        <v>1.64</v>
      </c>
      <c r="J8" s="79">
        <v>2.4300000000000002</v>
      </c>
      <c r="K8" s="79">
        <v>2.1</v>
      </c>
      <c r="L8" s="79">
        <v>2.282</v>
      </c>
      <c r="M8" s="79">
        <v>6.1585517052061949</v>
      </c>
      <c r="N8" s="79">
        <v>7.7460000000000004</v>
      </c>
      <c r="O8" s="79">
        <v>6.3550000000000004</v>
      </c>
      <c r="P8" s="79">
        <v>8.0681476740297651</v>
      </c>
      <c r="Q8" s="79">
        <v>9.1323813344418205</v>
      </c>
      <c r="R8" s="79">
        <v>9.6050333411423736</v>
      </c>
      <c r="S8" s="79">
        <v>9.3192961122765574</v>
      </c>
    </row>
    <row r="9" spans="1:19" x14ac:dyDescent="0.25">
      <c r="A9" t="s">
        <v>11</v>
      </c>
      <c r="B9" s="35">
        <v>572.35</v>
      </c>
      <c r="C9" s="35">
        <v>599.32000000000005</v>
      </c>
      <c r="D9" s="52">
        <v>172.56899999999999</v>
      </c>
      <c r="E9" s="52">
        <v>405.89</v>
      </c>
      <c r="F9" s="52">
        <v>450.43</v>
      </c>
      <c r="G9" s="52">
        <v>522.26745289999963</v>
      </c>
      <c r="H9" s="52">
        <v>86.605503900000031</v>
      </c>
      <c r="I9" s="52">
        <v>11.55</v>
      </c>
      <c r="J9" s="52">
        <v>42.99</v>
      </c>
      <c r="K9" s="52">
        <v>35</v>
      </c>
      <c r="L9" s="52">
        <v>9.0860000000000003</v>
      </c>
      <c r="M9" s="52">
        <v>106.99346879999946</v>
      </c>
      <c r="N9" s="52">
        <v>222.40600000000001</v>
      </c>
      <c r="O9" s="52">
        <v>244.33600000000001</v>
      </c>
      <c r="P9" s="52">
        <v>96.299410499999468</v>
      </c>
      <c r="Q9" s="52">
        <v>258.24067910000025</v>
      </c>
      <c r="R9" s="52">
        <v>415.98896420000005</v>
      </c>
      <c r="S9" s="52">
        <v>542.15846499999941</v>
      </c>
    </row>
    <row r="10" spans="1:19" x14ac:dyDescent="0.25">
      <c r="A10" s="40" t="s">
        <v>30</v>
      </c>
      <c r="B10" s="79">
        <f t="shared" ref="B10:H10" si="1">B9/B6*100</f>
        <v>11.62793060013815</v>
      </c>
      <c r="C10" s="79">
        <f t="shared" si="1"/>
        <v>11.101828508129277</v>
      </c>
      <c r="D10" s="79">
        <f t="shared" si="1"/>
        <v>11.854008762276871</v>
      </c>
      <c r="E10" s="79">
        <f t="shared" si="1"/>
        <v>13.201134434376485</v>
      </c>
      <c r="F10" s="79">
        <f t="shared" si="1"/>
        <v>10.031937923723151</v>
      </c>
      <c r="G10" s="79">
        <f t="shared" si="1"/>
        <v>8.8598295640393783</v>
      </c>
      <c r="H10" s="79">
        <f t="shared" si="1"/>
        <v>6.9690730071205369</v>
      </c>
      <c r="I10" s="79">
        <v>0.56000000000000005</v>
      </c>
      <c r="J10" s="79">
        <v>1.36</v>
      </c>
      <c r="K10" s="79">
        <v>0.8</v>
      </c>
      <c r="L10" s="79">
        <v>1.004</v>
      </c>
      <c r="M10" s="79">
        <v>5.0582149582558094</v>
      </c>
      <c r="N10" s="79">
        <v>6.6859999999999999</v>
      </c>
      <c r="O10" s="79">
        <v>5.1950000000000003</v>
      </c>
      <c r="P10" s="79">
        <v>6.0299170874111425</v>
      </c>
      <c r="Q10" s="79">
        <v>7.2833647594391699</v>
      </c>
      <c r="R10" s="79">
        <v>7.7234966974506003</v>
      </c>
      <c r="S10" s="79">
        <v>7.4374887940990222</v>
      </c>
    </row>
    <row r="11" spans="1:19" x14ac:dyDescent="0.25">
      <c r="D11" s="52"/>
      <c r="E11" s="52"/>
      <c r="F11" s="52"/>
      <c r="G11" s="52"/>
      <c r="H11" s="52"/>
      <c r="I11" s="52"/>
      <c r="J11" s="52"/>
      <c r="K11" s="52"/>
      <c r="L11" s="52"/>
      <c r="M11" s="52"/>
      <c r="N11" s="52"/>
      <c r="O11" s="52"/>
      <c r="P11" s="52"/>
      <c r="Q11" s="52"/>
      <c r="R11" s="52"/>
      <c r="S11" s="52"/>
    </row>
    <row r="12" spans="1:19" x14ac:dyDescent="0.25">
      <c r="A12" s="3" t="s">
        <v>13</v>
      </c>
      <c r="B12" s="3"/>
      <c r="C12" s="3"/>
      <c r="D12" s="52"/>
      <c r="E12" s="52"/>
      <c r="F12" s="52"/>
      <c r="G12" s="52"/>
      <c r="H12" s="52"/>
      <c r="I12" s="52"/>
      <c r="J12" s="52"/>
      <c r="K12" s="52"/>
      <c r="L12" s="52"/>
      <c r="M12" s="52"/>
      <c r="N12" s="52"/>
      <c r="O12" s="52"/>
      <c r="P12" s="52"/>
      <c r="Q12" s="52"/>
      <c r="R12" s="52"/>
      <c r="S12" s="52"/>
    </row>
    <row r="13" spans="1:19" x14ac:dyDescent="0.25">
      <c r="A13" t="s">
        <v>12</v>
      </c>
      <c r="B13" s="35">
        <v>2801.04</v>
      </c>
      <c r="C13" s="35">
        <v>3267.27</v>
      </c>
      <c r="D13" s="52">
        <v>846.20299999999997</v>
      </c>
      <c r="E13" s="52">
        <v>1682.21</v>
      </c>
      <c r="F13" s="52">
        <v>2456.5300000000002</v>
      </c>
      <c r="G13" s="52">
        <v>3386.1556717999993</v>
      </c>
      <c r="H13" s="52">
        <v>848.1094996999999</v>
      </c>
      <c r="I13" s="52">
        <v>1498.79</v>
      </c>
      <c r="J13" s="52">
        <v>2177.19</v>
      </c>
      <c r="K13" s="52">
        <v>3065</v>
      </c>
      <c r="L13" s="52">
        <v>755.89300000000003</v>
      </c>
      <c r="M13" s="52">
        <v>1503.6313249</v>
      </c>
      <c r="N13" s="52">
        <v>2227.067</v>
      </c>
      <c r="O13" s="52">
        <v>3158.6559999999999</v>
      </c>
      <c r="P13" s="52">
        <v>887.11403210000003</v>
      </c>
      <c r="Q13" s="52">
        <v>1669.0493546</v>
      </c>
      <c r="R13" s="52">
        <v>2610.9382357999998</v>
      </c>
      <c r="S13" s="52">
        <v>3747.3076054000003</v>
      </c>
    </row>
    <row r="14" spans="1:19" x14ac:dyDescent="0.25">
      <c r="A14" t="s">
        <v>2</v>
      </c>
      <c r="B14" s="35">
        <v>502.15</v>
      </c>
      <c r="C14" s="35">
        <v>573.41999999999996</v>
      </c>
      <c r="D14" s="52">
        <v>138.39099999999999</v>
      </c>
      <c r="E14" s="52">
        <v>311.73</v>
      </c>
      <c r="F14" s="52">
        <v>387.47</v>
      </c>
      <c r="G14" s="52">
        <v>507.44241299999931</v>
      </c>
      <c r="H14" s="52">
        <v>150.22269319999992</v>
      </c>
      <c r="I14" s="52">
        <v>238.38</v>
      </c>
      <c r="J14" s="52">
        <v>317.39</v>
      </c>
      <c r="K14" s="52">
        <v>467</v>
      </c>
      <c r="L14" s="52">
        <v>110.889</v>
      </c>
      <c r="M14" s="52">
        <v>228.17111140000017</v>
      </c>
      <c r="N14" s="52">
        <v>338.35300000000001</v>
      </c>
      <c r="O14" s="52">
        <v>491.709</v>
      </c>
      <c r="P14" s="52">
        <v>154.05706530000012</v>
      </c>
      <c r="Q14" s="52">
        <v>235.74284870000008</v>
      </c>
      <c r="R14" s="52">
        <v>398.46961589999955</v>
      </c>
      <c r="S14" s="52">
        <v>607.51709760000119</v>
      </c>
    </row>
    <row r="15" spans="1:19" x14ac:dyDescent="0.25">
      <c r="A15" s="40" t="s">
        <v>55</v>
      </c>
      <c r="B15" s="79">
        <f t="shared" ref="B15:H15" si="2">B14/B13*100</f>
        <v>17.927269871190703</v>
      </c>
      <c r="C15" s="79">
        <f t="shared" si="2"/>
        <v>17.550432012046755</v>
      </c>
      <c r="D15" s="79">
        <f t="shared" si="2"/>
        <v>16.354349960943175</v>
      </c>
      <c r="E15" s="79">
        <f t="shared" si="2"/>
        <v>18.530980079776011</v>
      </c>
      <c r="F15" s="79">
        <f t="shared" si="2"/>
        <v>15.773062002092383</v>
      </c>
      <c r="G15" s="79">
        <f t="shared" si="2"/>
        <v>14.985796938575332</v>
      </c>
      <c r="H15" s="79">
        <f t="shared" si="2"/>
        <v>17.712653054014595</v>
      </c>
      <c r="I15" s="79">
        <v>15.9</v>
      </c>
      <c r="J15" s="79">
        <v>14.58</v>
      </c>
      <c r="K15" s="79">
        <v>15.2</v>
      </c>
      <c r="L15" s="79">
        <v>14.67</v>
      </c>
      <c r="M15" s="79">
        <v>15.174671318793845</v>
      </c>
      <c r="N15" s="79">
        <v>15.193</v>
      </c>
      <c r="O15" s="79">
        <v>15.567</v>
      </c>
      <c r="P15" s="79">
        <v>17.366094969246753</v>
      </c>
      <c r="Q15" s="79">
        <v>14.124378530226123</v>
      </c>
      <c r="R15" s="79">
        <v>15.261548911282736</v>
      </c>
      <c r="S15" s="79">
        <v>16.212095765091394</v>
      </c>
    </row>
    <row r="16" spans="1:19" x14ac:dyDescent="0.25">
      <c r="A16" t="s">
        <v>11</v>
      </c>
      <c r="B16" s="35">
        <v>499.31</v>
      </c>
      <c r="C16" s="35">
        <v>557.89</v>
      </c>
      <c r="D16" s="52">
        <v>133.96299999999999</v>
      </c>
      <c r="E16" s="52">
        <v>302.51</v>
      </c>
      <c r="F16" s="52">
        <v>373.9</v>
      </c>
      <c r="G16" s="52">
        <v>487.87730739999915</v>
      </c>
      <c r="H16" s="52">
        <v>146.37892819999985</v>
      </c>
      <c r="I16" s="52">
        <v>230.72</v>
      </c>
      <c r="J16" s="52">
        <v>305.83</v>
      </c>
      <c r="K16" s="52">
        <v>452</v>
      </c>
      <c r="L16" s="52">
        <v>106.756</v>
      </c>
      <c r="M16" s="52">
        <v>219.5476859</v>
      </c>
      <c r="N16" s="52">
        <v>325.88900000000001</v>
      </c>
      <c r="O16" s="52">
        <v>475.01299999999998</v>
      </c>
      <c r="P16" s="52">
        <v>149.37659030000023</v>
      </c>
      <c r="Q16" s="52">
        <v>226.95823629999992</v>
      </c>
      <c r="R16" s="52">
        <v>385.2530467999992</v>
      </c>
      <c r="S16" s="52">
        <v>590.01559480000128</v>
      </c>
    </row>
    <row r="17" spans="1:19" x14ac:dyDescent="0.25">
      <c r="A17" s="40" t="s">
        <v>30</v>
      </c>
      <c r="B17" s="79">
        <f t="shared" ref="B17:H17" si="3">B16/B13*100</f>
        <v>17.82587895924371</v>
      </c>
      <c r="C17" s="79">
        <f t="shared" si="3"/>
        <v>17.075111637544495</v>
      </c>
      <c r="D17" s="79">
        <f t="shared" si="3"/>
        <v>15.831071267769081</v>
      </c>
      <c r="E17" s="79">
        <f t="shared" si="3"/>
        <v>17.982891553373239</v>
      </c>
      <c r="F17" s="79">
        <f t="shared" si="3"/>
        <v>15.220656780092243</v>
      </c>
      <c r="G17" s="79">
        <f t="shared" si="3"/>
        <v>14.407999947050728</v>
      </c>
      <c r="H17" s="79">
        <f t="shared" si="3"/>
        <v>17.259437401865934</v>
      </c>
      <c r="I17" s="79">
        <v>15.39</v>
      </c>
      <c r="J17" s="79">
        <v>14.047000000000001</v>
      </c>
      <c r="K17" s="79">
        <v>14.7</v>
      </c>
      <c r="L17" s="79">
        <v>14.122999999999999</v>
      </c>
      <c r="M17" s="79">
        <v>14.60116467809031</v>
      </c>
      <c r="N17" s="79">
        <v>14.632999999999999</v>
      </c>
      <c r="O17" s="79">
        <v>15.038</v>
      </c>
      <c r="P17" s="79">
        <v>16.838488051687328</v>
      </c>
      <c r="Q17" s="79">
        <v>13.598054226167106</v>
      </c>
      <c r="R17" s="79">
        <v>14.755348920843286</v>
      </c>
      <c r="S17" s="79">
        <v>15.745053700682778</v>
      </c>
    </row>
  </sheetData>
  <hyperlinks>
    <hyperlink ref="A2" location="Content!A1" display="Back to Content"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9"/>
  <sheetViews>
    <sheetView zoomScale="90" zoomScaleNormal="90" workbookViewId="0">
      <pane xSplit="1" ySplit="5" topLeftCell="B6" activePane="bottomRight" state="frozen"/>
      <selection pane="topRight" activeCell="B1" sqref="B1"/>
      <selection pane="bottomLeft" activeCell="A6" sqref="A6"/>
      <selection pane="bottomRight" activeCell="B1" sqref="B1"/>
    </sheetView>
  </sheetViews>
  <sheetFormatPr defaultRowHeight="15" x14ac:dyDescent="0.25"/>
  <cols>
    <col min="1" max="1" width="33.7109375" customWidth="1"/>
    <col min="6" max="6" width="9.140625" customWidth="1"/>
  </cols>
  <sheetData>
    <row r="1" spans="1:17" x14ac:dyDescent="0.25">
      <c r="A1" s="3" t="s">
        <v>274</v>
      </c>
    </row>
    <row r="2" spans="1:17" x14ac:dyDescent="0.25">
      <c r="A2" s="89" t="s">
        <v>202</v>
      </c>
    </row>
    <row r="3" spans="1:17" x14ac:dyDescent="0.25">
      <c r="A3" s="89"/>
    </row>
    <row r="4" spans="1:17" x14ac:dyDescent="0.25">
      <c r="A4" s="3" t="s">
        <v>19</v>
      </c>
    </row>
    <row r="5" spans="1:17" x14ac:dyDescent="0.25">
      <c r="A5" s="25" t="s">
        <v>203</v>
      </c>
      <c r="B5" s="105" t="s">
        <v>21</v>
      </c>
      <c r="C5" s="105" t="s">
        <v>22</v>
      </c>
      <c r="D5" s="105" t="s">
        <v>20</v>
      </c>
      <c r="E5" s="105" t="s">
        <v>23</v>
      </c>
      <c r="F5" s="105" t="s">
        <v>24</v>
      </c>
      <c r="G5" s="105" t="s">
        <v>264</v>
      </c>
      <c r="H5" s="105" t="s">
        <v>289</v>
      </c>
      <c r="I5" s="105" t="s">
        <v>338</v>
      </c>
      <c r="J5" s="105" t="s">
        <v>354</v>
      </c>
      <c r="K5" s="105" t="s">
        <v>359</v>
      </c>
      <c r="L5" s="105" t="s">
        <v>368</v>
      </c>
      <c r="M5" s="194" t="s">
        <v>373</v>
      </c>
      <c r="N5" s="194" t="s">
        <v>377</v>
      </c>
      <c r="O5" s="194" t="s">
        <v>382</v>
      </c>
      <c r="P5" s="194" t="s">
        <v>385</v>
      </c>
      <c r="Q5" s="194" t="s">
        <v>401</v>
      </c>
    </row>
    <row r="6" spans="1:17" s="14" customFormat="1" x14ac:dyDescent="0.25">
      <c r="A6" t="s">
        <v>75</v>
      </c>
      <c r="B6" s="52">
        <v>1496.6959999999999</v>
      </c>
      <c r="C6" s="52">
        <v>1632.8130000000001</v>
      </c>
      <c r="D6" s="52">
        <v>1441.6479999999999</v>
      </c>
      <c r="E6" s="52">
        <v>1593.4457289999989</v>
      </c>
      <c r="F6" s="52">
        <v>1450.4403127999999</v>
      </c>
      <c r="G6" s="52">
        <v>1055.1199999999999</v>
      </c>
      <c r="H6" s="52">
        <v>1232.3399999999999</v>
      </c>
      <c r="I6" s="52">
        <v>1315</v>
      </c>
      <c r="J6" s="52">
        <v>1159.7470000000001</v>
      </c>
      <c r="K6" s="52">
        <v>1416.6440808999998</v>
      </c>
      <c r="L6" s="52">
        <v>1316.8689999999999</v>
      </c>
      <c r="M6" s="52">
        <v>1522.626</v>
      </c>
      <c r="N6" s="52">
        <v>1474.0048840999996</v>
      </c>
      <c r="O6" s="52">
        <v>1653.5941625999997</v>
      </c>
      <c r="P6" s="52">
        <v>1502.1801309000011</v>
      </c>
      <c r="Q6" s="52">
        <v>1798.8817846000029</v>
      </c>
    </row>
    <row r="7" spans="1:17" s="14" customFormat="1" x14ac:dyDescent="0.25">
      <c r="A7" s="6" t="s">
        <v>73</v>
      </c>
      <c r="B7" s="52">
        <v>347.25400000000002</v>
      </c>
      <c r="C7" s="52">
        <v>385.67599999999999</v>
      </c>
      <c r="D7" s="52">
        <v>392.21699999999998</v>
      </c>
      <c r="E7" s="52">
        <v>388.08476799999966</v>
      </c>
      <c r="F7" s="52">
        <v>293.61997850000006</v>
      </c>
      <c r="G7" s="52">
        <v>277.32</v>
      </c>
      <c r="H7" s="52">
        <v>278.55</v>
      </c>
      <c r="I7" s="52">
        <v>338</v>
      </c>
      <c r="J7" s="52">
        <v>274.16300000000001</v>
      </c>
      <c r="K7" s="52">
        <v>284.9390017999998</v>
      </c>
      <c r="L7" s="52">
        <v>275.38499999999999</v>
      </c>
      <c r="M7" s="52">
        <v>329.911</v>
      </c>
      <c r="N7" s="52">
        <v>294.18999670000005</v>
      </c>
      <c r="O7" s="52">
        <v>349.15632559999983</v>
      </c>
      <c r="P7" s="52">
        <v>347.46516080000038</v>
      </c>
      <c r="Q7" s="52">
        <v>385.72323670000037</v>
      </c>
    </row>
    <row r="8" spans="1:17" s="14" customFormat="1" x14ac:dyDescent="0.25">
      <c r="A8" s="4" t="s">
        <v>74</v>
      </c>
      <c r="B8" s="72">
        <v>458.024</v>
      </c>
      <c r="C8" s="72">
        <v>436.38099999999997</v>
      </c>
      <c r="D8" s="72">
        <v>355.72899999999998</v>
      </c>
      <c r="E8" s="72">
        <v>352.91163969999957</v>
      </c>
      <c r="F8" s="72">
        <v>346.76173670000003</v>
      </c>
      <c r="G8" s="72">
        <v>156.6</v>
      </c>
      <c r="H8" s="72">
        <v>237.05</v>
      </c>
      <c r="I8" s="72">
        <v>283</v>
      </c>
      <c r="J8" s="72">
        <v>227.078</v>
      </c>
      <c r="K8" s="72">
        <v>256.31477560000008</v>
      </c>
      <c r="L8" s="72">
        <v>342.47699999999998</v>
      </c>
      <c r="M8" s="72">
        <v>456.1</v>
      </c>
      <c r="N8" s="72">
        <v>715.96471650000012</v>
      </c>
      <c r="O8" s="72">
        <v>727.73042889999942</v>
      </c>
      <c r="P8" s="72">
        <v>931.13274539999975</v>
      </c>
      <c r="Q8" s="72">
        <v>855.29442740000104</v>
      </c>
    </row>
    <row r="9" spans="1:17" s="14" customFormat="1" x14ac:dyDescent="0.25">
      <c r="A9" t="s">
        <v>15</v>
      </c>
      <c r="B9" s="52">
        <v>2301.9740000000002</v>
      </c>
      <c r="C9" s="52">
        <v>2454.87</v>
      </c>
      <c r="D9" s="52">
        <v>2189.5940000000001</v>
      </c>
      <c r="E9" s="52">
        <v>2334.4421366999982</v>
      </c>
      <c r="F9" s="52">
        <v>2090.822028</v>
      </c>
      <c r="G9" s="52">
        <v>1489.04</v>
      </c>
      <c r="H9" s="52">
        <v>1747.94</v>
      </c>
      <c r="I9" s="52">
        <v>1935</v>
      </c>
      <c r="J9" s="52">
        <v>1660.9880000000001</v>
      </c>
      <c r="K9" s="52">
        <v>1957.8978582999996</v>
      </c>
      <c r="L9" s="52">
        <v>1934.731</v>
      </c>
      <c r="M9" s="52">
        <v>2308.6370000000002</v>
      </c>
      <c r="N9" s="52">
        <v>2484.1595972999999</v>
      </c>
      <c r="O9" s="52">
        <v>2730.4809170999988</v>
      </c>
      <c r="P9" s="52">
        <v>2780.7780371000013</v>
      </c>
      <c r="Q9" s="52">
        <v>3039.8994487000045</v>
      </c>
    </row>
  </sheetData>
  <hyperlinks>
    <hyperlink ref="A2" location="Content!A1" display="Back to Content" xr:uid="{00000000-0004-0000-0B00-000000000000}"/>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9"/>
  <sheetViews>
    <sheetView zoomScale="90" zoomScaleNormal="9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RowHeight="15" x14ac:dyDescent="0.25"/>
  <cols>
    <col min="1" max="1" width="37.28515625" bestFit="1" customWidth="1"/>
    <col min="2" max="3" width="9.140625" customWidth="1"/>
    <col min="8" max="8" width="9.140625" customWidth="1"/>
  </cols>
  <sheetData>
    <row r="1" spans="1:19" x14ac:dyDescent="0.25">
      <c r="A1" s="3" t="s">
        <v>273</v>
      </c>
      <c r="B1" s="3"/>
      <c r="C1" s="3"/>
    </row>
    <row r="2" spans="1:19" x14ac:dyDescent="0.25">
      <c r="A2" s="89" t="s">
        <v>202</v>
      </c>
      <c r="B2" s="89"/>
      <c r="C2" s="89"/>
    </row>
    <row r="3" spans="1:19" x14ac:dyDescent="0.25">
      <c r="A3" s="89"/>
      <c r="B3" s="89"/>
      <c r="C3" s="89"/>
    </row>
    <row r="4" spans="1:19" x14ac:dyDescent="0.25">
      <c r="A4" s="3" t="s">
        <v>19</v>
      </c>
      <c r="B4" s="3"/>
      <c r="C4" s="3"/>
    </row>
    <row r="5" spans="1:19" ht="30" x14ac:dyDescent="0.25">
      <c r="A5" s="25" t="s">
        <v>203</v>
      </c>
      <c r="B5" s="101" t="s">
        <v>246</v>
      </c>
      <c r="C5" s="101" t="s">
        <v>247</v>
      </c>
      <c r="D5" s="101" t="s">
        <v>241</v>
      </c>
      <c r="E5" s="101" t="s">
        <v>242</v>
      </c>
      <c r="F5" s="101" t="s">
        <v>243</v>
      </c>
      <c r="G5" s="101" t="s">
        <v>248</v>
      </c>
      <c r="H5" s="101" t="s">
        <v>244</v>
      </c>
      <c r="I5" s="101" t="s">
        <v>245</v>
      </c>
      <c r="J5" s="101" t="s">
        <v>290</v>
      </c>
      <c r="K5" s="101" t="s">
        <v>339</v>
      </c>
      <c r="L5" s="101" t="s">
        <v>355</v>
      </c>
      <c r="M5" s="101" t="s">
        <v>360</v>
      </c>
      <c r="N5" s="101" t="s">
        <v>369</v>
      </c>
      <c r="O5" s="101" t="s">
        <v>374</v>
      </c>
      <c r="P5" s="101" t="s">
        <v>378</v>
      </c>
      <c r="Q5" s="101" t="s">
        <v>383</v>
      </c>
      <c r="R5" s="101" t="s">
        <v>386</v>
      </c>
      <c r="S5" s="101" t="s">
        <v>402</v>
      </c>
    </row>
    <row r="6" spans="1:19" s="14" customFormat="1" x14ac:dyDescent="0.25">
      <c r="A6" t="s">
        <v>75</v>
      </c>
      <c r="B6" s="107">
        <v>5027.8500000000004</v>
      </c>
      <c r="C6" s="107">
        <v>5680.84</v>
      </c>
      <c r="D6" s="52">
        <v>1496.6959999999999</v>
      </c>
      <c r="E6" s="52">
        <v>3129.51</v>
      </c>
      <c r="F6" s="52">
        <v>4571.16</v>
      </c>
      <c r="G6" s="52">
        <v>6164.6027289999993</v>
      </c>
      <c r="H6" s="52">
        <v>1450.4403127999999</v>
      </c>
      <c r="I6" s="52">
        <v>2505.56</v>
      </c>
      <c r="J6" s="52">
        <v>3737.9</v>
      </c>
      <c r="K6" s="52">
        <v>5053</v>
      </c>
      <c r="L6" s="52">
        <v>1159.7470000000001</v>
      </c>
      <c r="M6" s="52">
        <v>2576.3915629000003</v>
      </c>
      <c r="N6" s="52">
        <v>3893.261</v>
      </c>
      <c r="O6" s="52">
        <v>5415.8869999999997</v>
      </c>
      <c r="P6" s="52">
        <v>1474.0048840999996</v>
      </c>
      <c r="Q6" s="52">
        <v>3127.5990466999992</v>
      </c>
      <c r="R6" s="52">
        <v>4629.7791776000004</v>
      </c>
      <c r="S6" s="52">
        <v>6428.6609622000033</v>
      </c>
    </row>
    <row r="7" spans="1:19" s="14" customFormat="1" x14ac:dyDescent="0.25">
      <c r="A7" s="6" t="s">
        <v>73</v>
      </c>
      <c r="B7" s="132">
        <v>1466.79</v>
      </c>
      <c r="C7" s="132">
        <v>1578.32</v>
      </c>
      <c r="D7" s="52">
        <v>347.25400000000002</v>
      </c>
      <c r="E7" s="52">
        <v>732.93</v>
      </c>
      <c r="F7" s="52">
        <v>1125.1500000000001</v>
      </c>
      <c r="G7" s="52">
        <v>1513.2317679999996</v>
      </c>
      <c r="H7" s="52">
        <v>293.61997850000006</v>
      </c>
      <c r="I7" s="52">
        <v>570.94000000000005</v>
      </c>
      <c r="J7" s="52">
        <v>849.49</v>
      </c>
      <c r="K7" s="52">
        <v>1187</v>
      </c>
      <c r="L7" s="52">
        <v>274.16300000000001</v>
      </c>
      <c r="M7" s="52">
        <v>559.10231159999989</v>
      </c>
      <c r="N7" s="52">
        <v>834.48699999999997</v>
      </c>
      <c r="O7" s="52">
        <v>1164.3979999999999</v>
      </c>
      <c r="P7" s="52">
        <v>294.18999670000005</v>
      </c>
      <c r="Q7" s="52">
        <v>643.34632229999988</v>
      </c>
      <c r="R7" s="52">
        <v>990.81148310000026</v>
      </c>
      <c r="S7" s="52">
        <v>1376.5347198000006</v>
      </c>
    </row>
    <row r="8" spans="1:19" s="14" customFormat="1" x14ac:dyDescent="0.25">
      <c r="A8" s="4" t="s">
        <v>74</v>
      </c>
      <c r="B8" s="133">
        <v>1228.5899999999999</v>
      </c>
      <c r="C8" s="133">
        <v>1406.49</v>
      </c>
      <c r="D8" s="72">
        <v>458.024</v>
      </c>
      <c r="E8" s="72">
        <v>894.4</v>
      </c>
      <c r="F8" s="72">
        <v>1250.1300000000001</v>
      </c>
      <c r="G8" s="72">
        <v>1603.0456396999996</v>
      </c>
      <c r="H8" s="72">
        <v>346.76173670000003</v>
      </c>
      <c r="I8" s="72">
        <v>503.36</v>
      </c>
      <c r="J8" s="72">
        <v>740.41</v>
      </c>
      <c r="K8" s="72">
        <v>1023</v>
      </c>
      <c r="L8" s="72">
        <v>227.078</v>
      </c>
      <c r="M8" s="72">
        <v>483.39246480000008</v>
      </c>
      <c r="N8" s="72">
        <v>825.86900000000003</v>
      </c>
      <c r="O8" s="72">
        <v>1281.97</v>
      </c>
      <c r="P8" s="72">
        <v>715.96471650000012</v>
      </c>
      <c r="Q8" s="72">
        <v>1443.6951453999995</v>
      </c>
      <c r="R8" s="72">
        <v>2374.8278907999993</v>
      </c>
      <c r="S8" s="72">
        <v>3231.6415935</v>
      </c>
    </row>
    <row r="9" spans="1:19" s="14" customFormat="1" x14ac:dyDescent="0.25">
      <c r="A9" t="s">
        <v>15</v>
      </c>
      <c r="B9" s="107">
        <v>7723.23</v>
      </c>
      <c r="C9" s="107">
        <v>8665.66</v>
      </c>
      <c r="D9" s="52">
        <v>2301.9740000000002</v>
      </c>
      <c r="E9" s="52">
        <v>4756.84</v>
      </c>
      <c r="F9" s="52">
        <v>6946.44</v>
      </c>
      <c r="G9" s="52">
        <v>9280.8801366999978</v>
      </c>
      <c r="H9" s="52">
        <v>2090.822028</v>
      </c>
      <c r="I9" s="52">
        <v>3579.86</v>
      </c>
      <c r="J9" s="52">
        <v>5327.8</v>
      </c>
      <c r="K9" s="52">
        <v>7263</v>
      </c>
      <c r="L9" s="52">
        <v>1660.9880000000001</v>
      </c>
      <c r="M9" s="52">
        <v>3618.8863393000001</v>
      </c>
      <c r="N9" s="52">
        <v>5553.6170000000002</v>
      </c>
      <c r="O9" s="52">
        <v>7862.2539999999999</v>
      </c>
      <c r="P9" s="52">
        <v>2484.1595972999999</v>
      </c>
      <c r="Q9" s="52">
        <v>5214.6405143999982</v>
      </c>
      <c r="R9" s="52">
        <v>7995.4185514999999</v>
      </c>
      <c r="S9" s="52">
        <v>11036.837275500004</v>
      </c>
    </row>
  </sheetData>
  <hyperlinks>
    <hyperlink ref="A2" location="Content!A1" display="Back to Content" xr:uid="{00000000-0004-0000-0C00-000000000000}"/>
  </hyperlink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52"/>
  <sheetViews>
    <sheetView zoomScale="90" zoomScaleNormal="90" zoomScaleSheetLayoutView="70" workbookViewId="0">
      <pane xSplit="1" ySplit="6" topLeftCell="B7" activePane="bottomRight" state="frozen"/>
      <selection pane="topRight" activeCell="B1" sqref="B1"/>
      <selection pane="bottomLeft" activeCell="A7" sqref="A7"/>
      <selection pane="bottomRight" activeCell="B1" sqref="B1"/>
    </sheetView>
  </sheetViews>
  <sheetFormatPr defaultRowHeight="15" x14ac:dyDescent="0.25"/>
  <cols>
    <col min="1" max="1" width="64.7109375" customWidth="1"/>
    <col min="2" max="2" width="9.140625" bestFit="1" customWidth="1"/>
    <col min="3" max="3" width="8.7109375" bestFit="1" customWidth="1"/>
    <col min="4" max="4" width="9.28515625" bestFit="1" customWidth="1"/>
    <col min="5" max="5" width="8.7109375" bestFit="1" customWidth="1"/>
    <col min="6" max="6" width="9.85546875" bestFit="1" customWidth="1"/>
    <col min="7" max="7" width="8.5703125" bestFit="1" customWidth="1"/>
    <col min="8" max="9" width="9.28515625" customWidth="1"/>
  </cols>
  <sheetData>
    <row r="1" spans="1:17" ht="21" x14ac:dyDescent="0.35">
      <c r="A1" s="42" t="s">
        <v>282</v>
      </c>
      <c r="B1" s="41"/>
      <c r="C1" s="41"/>
      <c r="D1" s="41"/>
      <c r="E1" s="41"/>
      <c r="F1" s="41"/>
    </row>
    <row r="2" spans="1:17" x14ac:dyDescent="0.25">
      <c r="A2" s="89" t="s">
        <v>202</v>
      </c>
      <c r="B2" s="89"/>
      <c r="C2" s="89"/>
      <c r="D2" s="89"/>
      <c r="E2" s="89"/>
      <c r="F2" s="89"/>
    </row>
    <row r="3" spans="1:17" ht="21" x14ac:dyDescent="0.35">
      <c r="A3" s="41"/>
      <c r="B3" s="41"/>
      <c r="C3" s="41"/>
      <c r="D3" s="41"/>
      <c r="E3" s="41"/>
      <c r="F3" s="41"/>
      <c r="G3" s="41"/>
    </row>
    <row r="4" spans="1:17" ht="60" x14ac:dyDescent="0.25">
      <c r="A4" s="90" t="s">
        <v>365</v>
      </c>
      <c r="B4" s="90"/>
      <c r="C4" s="90"/>
      <c r="D4" s="90"/>
      <c r="E4" s="90"/>
      <c r="F4" s="90"/>
      <c r="G4" s="42"/>
    </row>
    <row r="5" spans="1:17" ht="15.75" customHeight="1" x14ac:dyDescent="0.25">
      <c r="A5" s="40"/>
      <c r="B5" s="111"/>
      <c r="C5" s="111"/>
      <c r="D5" s="111"/>
      <c r="E5" s="111"/>
      <c r="F5" s="111"/>
      <c r="G5" s="42"/>
    </row>
    <row r="6" spans="1:17" x14ac:dyDescent="0.25">
      <c r="A6" s="15" t="s">
        <v>203</v>
      </c>
      <c r="B6" s="174" t="s">
        <v>21</v>
      </c>
      <c r="C6" s="174" t="s">
        <v>22</v>
      </c>
      <c r="D6" s="174" t="s">
        <v>20</v>
      </c>
      <c r="E6" s="174" t="s">
        <v>23</v>
      </c>
      <c r="F6" s="174" t="s">
        <v>24</v>
      </c>
      <c r="G6" s="174" t="s">
        <v>264</v>
      </c>
      <c r="H6" s="174" t="s">
        <v>289</v>
      </c>
      <c r="I6" s="174" t="s">
        <v>338</v>
      </c>
      <c r="J6" s="174" t="s">
        <v>354</v>
      </c>
      <c r="K6" s="174" t="s">
        <v>359</v>
      </c>
      <c r="L6" s="174" t="s">
        <v>368</v>
      </c>
      <c r="M6" s="191" t="s">
        <v>373</v>
      </c>
      <c r="N6" s="191" t="s">
        <v>377</v>
      </c>
      <c r="O6" s="191" t="s">
        <v>382</v>
      </c>
      <c r="P6" s="191" t="s">
        <v>385</v>
      </c>
      <c r="Q6" s="191" t="s">
        <v>401</v>
      </c>
    </row>
    <row r="7" spans="1:17" s="14" customFormat="1" x14ac:dyDescent="0.25">
      <c r="A7" s="31" t="s">
        <v>227</v>
      </c>
      <c r="B7" s="31"/>
      <c r="C7" s="31"/>
      <c r="D7" s="31"/>
      <c r="E7" s="31"/>
      <c r="F7" s="31"/>
      <c r="G7" s="31"/>
    </row>
    <row r="8" spans="1:17" x14ac:dyDescent="0.25">
      <c r="A8" s="3" t="s">
        <v>14</v>
      </c>
      <c r="B8" s="3"/>
      <c r="C8" s="3"/>
      <c r="D8" s="3"/>
      <c r="E8" s="3"/>
      <c r="F8" s="3"/>
      <c r="G8" s="3"/>
    </row>
    <row r="9" spans="1:17" x14ac:dyDescent="0.25">
      <c r="A9" s="40" t="s">
        <v>161</v>
      </c>
      <c r="B9" s="115">
        <v>2301.9885053000003</v>
      </c>
      <c r="C9" s="111">
        <v>2454.88</v>
      </c>
      <c r="D9" s="111">
        <v>2189.62</v>
      </c>
      <c r="E9" s="111">
        <v>2334.44</v>
      </c>
      <c r="F9" s="115">
        <v>2090.8200000000002</v>
      </c>
      <c r="G9" s="115">
        <v>1489.04</v>
      </c>
      <c r="H9" s="115">
        <v>1747.93</v>
      </c>
      <c r="I9" s="115">
        <v>1935.43</v>
      </c>
      <c r="J9" s="115">
        <v>1660.9970000000001</v>
      </c>
      <c r="K9" s="115">
        <v>1957.876</v>
      </c>
      <c r="L9" s="115">
        <v>1934.751</v>
      </c>
      <c r="M9" s="115">
        <v>2308.65</v>
      </c>
      <c r="N9" s="115">
        <v>2484.1411405000003</v>
      </c>
      <c r="O9" s="115">
        <v>2730.5315300999996</v>
      </c>
      <c r="P9" s="115">
        <v>2782.2841070000009</v>
      </c>
      <c r="Q9" s="115">
        <v>3039.8873905999985</v>
      </c>
    </row>
    <row r="10" spans="1:17" x14ac:dyDescent="0.25">
      <c r="A10" s="40" t="s">
        <v>162</v>
      </c>
      <c r="B10" s="115">
        <v>1917.3347726000002</v>
      </c>
      <c r="C10" s="111">
        <v>2208.52</v>
      </c>
      <c r="D10" s="111">
        <v>2135.15</v>
      </c>
      <c r="E10" s="111">
        <v>2404.65</v>
      </c>
      <c r="F10" s="115">
        <v>2301.9899999999998</v>
      </c>
      <c r="G10" s="115">
        <v>2454.88</v>
      </c>
      <c r="H10" s="115">
        <v>2189.62</v>
      </c>
      <c r="I10" s="115">
        <v>2334.44</v>
      </c>
      <c r="J10" s="115">
        <v>2090.8209999999999</v>
      </c>
      <c r="K10" s="115">
        <v>1489.0450000000001</v>
      </c>
      <c r="L10" s="115">
        <v>1747.93</v>
      </c>
      <c r="M10" s="115">
        <v>1935.432</v>
      </c>
      <c r="N10" s="115">
        <v>1660.9973212</v>
      </c>
      <c r="O10" s="115">
        <v>1957.8756389999999</v>
      </c>
      <c r="P10" s="115">
        <v>1934.7510436000009</v>
      </c>
      <c r="Q10" s="115">
        <v>2308.6502112999992</v>
      </c>
    </row>
    <row r="11" spans="1:17" x14ac:dyDescent="0.25">
      <c r="A11" s="40" t="s">
        <v>163</v>
      </c>
      <c r="B11" s="115">
        <v>384.65373270000009</v>
      </c>
      <c r="C11" s="111">
        <v>246.37</v>
      </c>
      <c r="D11" s="111">
        <v>54.47</v>
      </c>
      <c r="E11" s="111">
        <v>-70.209999999999994</v>
      </c>
      <c r="F11" s="115">
        <v>-211.17</v>
      </c>
      <c r="G11" s="115">
        <v>-965.84</v>
      </c>
      <c r="H11" s="115">
        <v>-441.69</v>
      </c>
      <c r="I11" s="115">
        <v>-399.01</v>
      </c>
      <c r="J11" s="115">
        <v>-429.82400000000001</v>
      </c>
      <c r="K11" s="115">
        <v>468.83100000000002</v>
      </c>
      <c r="L11" s="115">
        <v>186.822</v>
      </c>
      <c r="M11" s="115">
        <v>373.21800000000002</v>
      </c>
      <c r="N11" s="115">
        <v>823.14381930000036</v>
      </c>
      <c r="O11" s="115">
        <v>772.65589109999974</v>
      </c>
      <c r="P11" s="115">
        <v>847.53306339999995</v>
      </c>
      <c r="Q11" s="115">
        <v>731.2371792999993</v>
      </c>
    </row>
    <row r="12" spans="1:17" x14ac:dyDescent="0.25">
      <c r="A12" s="122" t="s">
        <v>164</v>
      </c>
      <c r="B12" s="123">
        <v>20.061897285594601</v>
      </c>
      <c r="C12" s="124">
        <v>11.16</v>
      </c>
      <c r="D12" s="124">
        <v>2.5499999999999998</v>
      </c>
      <c r="E12" s="124">
        <v>-2.92</v>
      </c>
      <c r="F12" s="123">
        <v>-9.17</v>
      </c>
      <c r="G12" s="123">
        <v>-39.340000000000003</v>
      </c>
      <c r="H12" s="123">
        <v>-20.170000000000002</v>
      </c>
      <c r="I12" s="123">
        <v>-17.09</v>
      </c>
      <c r="J12" s="123">
        <v>-20.558</v>
      </c>
      <c r="K12" s="123">
        <v>31.484999999999999</v>
      </c>
      <c r="L12" s="123">
        <v>10.688000000000001</v>
      </c>
      <c r="M12" s="123">
        <v>19.283000000000001</v>
      </c>
      <c r="N12" s="123">
        <v>49.55720330152694</v>
      </c>
      <c r="O12" s="123">
        <v>39.463992283730533</v>
      </c>
      <c r="P12" s="123">
        <v>43.805794352899838</v>
      </c>
      <c r="Q12" s="123">
        <v>31.673796910457046</v>
      </c>
    </row>
    <row r="13" spans="1:17" x14ac:dyDescent="0.25">
      <c r="A13" s="92" t="s">
        <v>362</v>
      </c>
      <c r="B13" s="115"/>
      <c r="C13" s="126"/>
      <c r="D13" s="126"/>
      <c r="E13" s="126"/>
      <c r="F13" s="115"/>
      <c r="G13" s="115"/>
      <c r="H13" s="115"/>
      <c r="I13" s="115"/>
      <c r="J13" s="115"/>
      <c r="K13" s="115"/>
      <c r="L13" s="115"/>
      <c r="M13" s="115"/>
      <c r="N13" s="115"/>
      <c r="O13" s="115"/>
      <c r="P13" s="115"/>
      <c r="Q13" s="115"/>
    </row>
    <row r="14" spans="1:17" x14ac:dyDescent="0.25">
      <c r="A14" s="94" t="s">
        <v>226</v>
      </c>
      <c r="B14" s="118">
        <v>-73.721999999999994</v>
      </c>
      <c r="C14" s="118">
        <v>-49.63</v>
      </c>
      <c r="D14" s="118">
        <v>-96.42</v>
      </c>
      <c r="E14" s="118">
        <v>-71.16</v>
      </c>
      <c r="F14" s="118">
        <v>-74.95</v>
      </c>
      <c r="G14" s="118">
        <v>1.57</v>
      </c>
      <c r="H14" s="118">
        <v>83.61</v>
      </c>
      <c r="I14" s="118">
        <v>86.79</v>
      </c>
      <c r="J14" s="118">
        <v>129.52000000000001</v>
      </c>
      <c r="K14" s="118">
        <v>75.323999999999998</v>
      </c>
      <c r="L14" s="118">
        <v>31.841000000000001</v>
      </c>
      <c r="M14" s="118">
        <v>-0.79300000000000004</v>
      </c>
      <c r="N14" s="118">
        <v>-47.54</v>
      </c>
      <c r="O14" s="118">
        <v>-100.857</v>
      </c>
      <c r="P14" s="118">
        <v>-142.91900000000001</v>
      </c>
      <c r="Q14" s="118">
        <v>-194.22499999999999</v>
      </c>
    </row>
    <row r="15" spans="1:17" x14ac:dyDescent="0.25">
      <c r="A15" s="94" t="s">
        <v>165</v>
      </c>
      <c r="B15" s="118">
        <v>-123.352</v>
      </c>
      <c r="C15" s="118">
        <v>-150.07</v>
      </c>
      <c r="D15" s="118">
        <v>-68.64</v>
      </c>
      <c r="E15" s="118">
        <v>-7.83</v>
      </c>
      <c r="F15" s="118">
        <v>-40.71</v>
      </c>
      <c r="G15" s="118">
        <v>-20.51</v>
      </c>
      <c r="H15" s="118">
        <v>16.05</v>
      </c>
      <c r="I15" s="118">
        <v>10</v>
      </c>
      <c r="J15" s="118">
        <v>0</v>
      </c>
      <c r="K15" s="118">
        <v>0</v>
      </c>
      <c r="L15" s="118">
        <v>0</v>
      </c>
      <c r="M15" s="118">
        <v>-99.058000000000007</v>
      </c>
      <c r="N15" s="118">
        <v>-340.15</v>
      </c>
      <c r="O15" s="118">
        <v>-364.35</v>
      </c>
      <c r="P15" s="118">
        <v>-412.709</v>
      </c>
      <c r="Q15" s="118">
        <v>-251.53200000000001</v>
      </c>
    </row>
    <row r="16" spans="1:17" x14ac:dyDescent="0.25">
      <c r="A16" s="94" t="s">
        <v>390</v>
      </c>
      <c r="B16" s="118"/>
      <c r="C16" s="118"/>
      <c r="D16" s="118"/>
      <c r="E16" s="118"/>
      <c r="F16" s="118"/>
      <c r="G16" s="118"/>
      <c r="H16" s="118"/>
      <c r="I16" s="118"/>
      <c r="J16" s="118"/>
      <c r="K16" s="118"/>
      <c r="L16" s="118"/>
      <c r="M16" s="118"/>
      <c r="N16" s="118"/>
      <c r="O16" s="118"/>
      <c r="P16" s="118">
        <v>27</v>
      </c>
      <c r="Q16" s="118">
        <v>40.093000000000004</v>
      </c>
    </row>
    <row r="17" spans="1:17" ht="19.5" customHeight="1" x14ac:dyDescent="0.25">
      <c r="A17" s="95" t="s">
        <v>0</v>
      </c>
      <c r="B17" s="115">
        <v>187.57973270000011</v>
      </c>
      <c r="C17" s="115">
        <v>46.67</v>
      </c>
      <c r="D17" s="115">
        <v>-110.59</v>
      </c>
      <c r="E17" s="115">
        <v>-149.19999999999999</v>
      </c>
      <c r="F17" s="115">
        <v>-326.82</v>
      </c>
      <c r="G17" s="115">
        <v>-984.78</v>
      </c>
      <c r="H17" s="115">
        <v>-342.03</v>
      </c>
      <c r="I17" s="115">
        <v>-302.22000000000003</v>
      </c>
      <c r="J17" s="115">
        <v>-300.30399999999997</v>
      </c>
      <c r="K17" s="115">
        <v>544.15499999999997</v>
      </c>
      <c r="L17" s="115">
        <v>218.66300000000001</v>
      </c>
      <c r="M17" s="115">
        <v>273.36700000000002</v>
      </c>
      <c r="N17" s="115">
        <v>435.45381930000042</v>
      </c>
      <c r="O17" s="115">
        <v>307.44889109999974</v>
      </c>
      <c r="P17" s="115">
        <v>318.90506339999996</v>
      </c>
      <c r="Q17" s="115">
        <v>325.57317929999925</v>
      </c>
    </row>
    <row r="18" spans="1:17" ht="19.5" customHeight="1" x14ac:dyDescent="0.25">
      <c r="A18" s="95" t="s">
        <v>364</v>
      </c>
      <c r="B18" s="115">
        <v>1990.896</v>
      </c>
      <c r="C18" s="115">
        <v>2236.92</v>
      </c>
      <c r="D18" s="115">
        <v>2150.2629999999999</v>
      </c>
      <c r="E18" s="115">
        <v>2425.0700000000002</v>
      </c>
      <c r="F18" s="115">
        <v>2376.9340000000002</v>
      </c>
      <c r="G18" s="115">
        <v>2468.884</v>
      </c>
      <c r="H18" s="115">
        <v>2129.145</v>
      </c>
      <c r="I18" s="115">
        <v>2288.0450000000001</v>
      </c>
      <c r="J18" s="115">
        <v>1961.306</v>
      </c>
      <c r="K18" s="115">
        <v>1415.442</v>
      </c>
      <c r="L18" s="115">
        <v>1709.4680000000001</v>
      </c>
      <c r="M18" s="115">
        <v>1927.748</v>
      </c>
      <c r="N18" s="115">
        <v>1708.533797211591</v>
      </c>
      <c r="O18" s="115">
        <v>2036.3434069908431</v>
      </c>
      <c r="P18" s="115">
        <v>2019.6814336037141</v>
      </c>
      <c r="Q18" s="115">
        <v>2430.4775244767038</v>
      </c>
    </row>
    <row r="19" spans="1:17" x14ac:dyDescent="0.25">
      <c r="A19" s="95" t="s">
        <v>233</v>
      </c>
      <c r="B19" s="116">
        <v>9.4213828578603795</v>
      </c>
      <c r="C19" s="116">
        <v>2.09</v>
      </c>
      <c r="D19" s="116">
        <v>-5.14</v>
      </c>
      <c r="E19" s="116">
        <v>-6.15</v>
      </c>
      <c r="F19" s="188">
        <v>-13.749700000000001</v>
      </c>
      <c r="G19" s="116">
        <v>-39.89</v>
      </c>
      <c r="H19" s="116">
        <v>-16.059999999999999</v>
      </c>
      <c r="I19" s="116">
        <v>-13.21</v>
      </c>
      <c r="J19" s="116">
        <v>-15.311</v>
      </c>
      <c r="K19" s="116">
        <v>38.444000000000003</v>
      </c>
      <c r="L19" s="116">
        <v>12.791</v>
      </c>
      <c r="M19" s="116">
        <v>14.180999999999999</v>
      </c>
      <c r="N19" s="116">
        <v>25.486988903039666</v>
      </c>
      <c r="O19" s="116">
        <v>15.09808660192167</v>
      </c>
      <c r="P19" s="116">
        <v>15.789869535562259</v>
      </c>
      <c r="Q19" s="116">
        <v>13.395440855602935</v>
      </c>
    </row>
    <row r="20" spans="1:17" x14ac:dyDescent="0.25">
      <c r="A20" s="40" t="s">
        <v>234</v>
      </c>
      <c r="B20" s="114">
        <v>6.1954796584630802</v>
      </c>
      <c r="C20" s="114">
        <v>6.71</v>
      </c>
      <c r="D20" s="114">
        <v>3.19</v>
      </c>
      <c r="E20" s="114">
        <v>0.43</v>
      </c>
      <c r="F20" s="114">
        <v>1.71</v>
      </c>
      <c r="G20" s="114">
        <v>0.83</v>
      </c>
      <c r="H20" s="114">
        <v>-0.63</v>
      </c>
      <c r="I20" s="114">
        <v>-0.38</v>
      </c>
      <c r="J20" s="114">
        <v>0</v>
      </c>
      <c r="K20" s="114">
        <v>0</v>
      </c>
      <c r="L20" s="114">
        <v>0</v>
      </c>
      <c r="M20" s="114">
        <v>5.1390000000000002</v>
      </c>
      <c r="N20" s="114">
        <v>19.908883310072127</v>
      </c>
      <c r="O20" s="114">
        <v>17.892365243955062</v>
      </c>
      <c r="P20" s="114">
        <v>20.434361238029705</v>
      </c>
      <c r="Q20" s="114">
        <v>10.349077391865878</v>
      </c>
    </row>
    <row r="21" spans="1:17" x14ac:dyDescent="0.25">
      <c r="A21" s="44" t="s">
        <v>391</v>
      </c>
      <c r="B21" s="114"/>
      <c r="C21" s="114"/>
      <c r="D21" s="114"/>
      <c r="E21" s="114"/>
      <c r="F21" s="114"/>
      <c r="G21" s="114"/>
      <c r="H21" s="114"/>
      <c r="I21" s="114"/>
      <c r="J21" s="114"/>
      <c r="K21" s="114"/>
      <c r="L21" s="114"/>
      <c r="M21" s="114"/>
      <c r="N21" s="114"/>
      <c r="O21" s="114"/>
      <c r="P21" s="114">
        <v>-1.3368444919466307</v>
      </c>
      <c r="Q21" s="114">
        <v>-1.6495935303344251</v>
      </c>
    </row>
    <row r="22" spans="1:17" x14ac:dyDescent="0.25">
      <c r="A22" s="44" t="s">
        <v>235</v>
      </c>
      <c r="B22" s="119">
        <v>4.4450347692710999</v>
      </c>
      <c r="C22" s="119">
        <v>2.36</v>
      </c>
      <c r="D22" s="119">
        <v>4.5</v>
      </c>
      <c r="E22" s="119">
        <v>2.8</v>
      </c>
      <c r="F22" s="119">
        <v>2.86</v>
      </c>
      <c r="G22" s="119">
        <v>-0.28999999999999998</v>
      </c>
      <c r="H22" s="119">
        <v>-3.47</v>
      </c>
      <c r="I22" s="119">
        <v>-3.51</v>
      </c>
      <c r="J22" s="119">
        <v>-5.2460000000000004</v>
      </c>
      <c r="K22" s="119">
        <v>-6.9589999999999996</v>
      </c>
      <c r="L22" s="119">
        <v>-2.1030000000000002</v>
      </c>
      <c r="M22" s="119">
        <v>-3.5999999999999997E-2</v>
      </c>
      <c r="N22" s="119">
        <v>4.161331088415146</v>
      </c>
      <c r="O22" s="119">
        <v>6.4735404378537993</v>
      </c>
      <c r="P22" s="119">
        <v>8.9184080712545022</v>
      </c>
      <c r="Q22" s="119">
        <v>9.5788721933226579</v>
      </c>
    </row>
    <row r="23" spans="1:17" x14ac:dyDescent="0.25">
      <c r="A23" s="93"/>
      <c r="B23" s="118"/>
      <c r="C23" s="113"/>
      <c r="D23" s="113"/>
      <c r="E23" s="113"/>
      <c r="F23" s="113"/>
      <c r="G23" s="113"/>
      <c r="H23" s="113"/>
      <c r="I23" s="113"/>
      <c r="J23" s="113"/>
      <c r="K23" s="113"/>
      <c r="L23" s="113"/>
      <c r="M23" s="113"/>
      <c r="N23" s="113"/>
      <c r="O23" s="113"/>
      <c r="P23" s="113"/>
      <c r="Q23" s="113"/>
    </row>
    <row r="24" spans="1:17" x14ac:dyDescent="0.25">
      <c r="A24" s="42" t="s">
        <v>10</v>
      </c>
      <c r="B24" s="111"/>
      <c r="C24" s="111"/>
      <c r="D24" s="111"/>
      <c r="E24" s="111"/>
      <c r="F24" s="111"/>
      <c r="G24" s="111"/>
      <c r="H24" s="111"/>
      <c r="I24" s="111"/>
      <c r="J24" s="111"/>
      <c r="K24" s="111"/>
      <c r="L24" s="111"/>
      <c r="M24" s="111"/>
      <c r="N24" s="111"/>
      <c r="O24" s="111"/>
      <c r="P24" s="111"/>
      <c r="Q24" s="111"/>
    </row>
    <row r="25" spans="1:17" x14ac:dyDescent="0.25">
      <c r="A25" s="91" t="s">
        <v>161</v>
      </c>
      <c r="B25" s="111">
        <v>1455.7859662000001</v>
      </c>
      <c r="C25" s="111">
        <v>1618.88</v>
      </c>
      <c r="D25" s="111">
        <v>1415.3</v>
      </c>
      <c r="E25" s="111">
        <v>1404.82</v>
      </c>
      <c r="F25" s="111">
        <v>1242.71</v>
      </c>
      <c r="G25" s="111">
        <v>838.37</v>
      </c>
      <c r="H25" s="111">
        <v>1069.53</v>
      </c>
      <c r="I25" s="111">
        <v>1047.33</v>
      </c>
      <c r="J25" s="111">
        <v>905.10400000000004</v>
      </c>
      <c r="K25" s="111">
        <v>1210.1379999999999</v>
      </c>
      <c r="L25" s="111">
        <v>1211.3150000000001</v>
      </c>
      <c r="M25" s="111">
        <v>1377.0609999999999</v>
      </c>
      <c r="N25" s="111">
        <v>1597.0271083999999</v>
      </c>
      <c r="O25" s="111">
        <v>1948.5962076000003</v>
      </c>
      <c r="P25" s="111">
        <v>1840.3952258000002</v>
      </c>
      <c r="Q25" s="111">
        <v>1903.5180209999994</v>
      </c>
    </row>
    <row r="26" spans="1:17" x14ac:dyDescent="0.25">
      <c r="A26" s="96" t="s">
        <v>162</v>
      </c>
      <c r="B26" s="111">
        <v>1191.6564662999999</v>
      </c>
      <c r="C26" s="111">
        <v>1418.01</v>
      </c>
      <c r="D26" s="111">
        <v>1333.64</v>
      </c>
      <c r="E26" s="111">
        <v>1455.09</v>
      </c>
      <c r="F26" s="111">
        <v>1455.79</v>
      </c>
      <c r="G26" s="111">
        <v>1618.88</v>
      </c>
      <c r="H26" s="111">
        <v>1415.3</v>
      </c>
      <c r="I26" s="111">
        <v>1404.82</v>
      </c>
      <c r="J26" s="111">
        <v>1242.712</v>
      </c>
      <c r="K26" s="111">
        <v>838.36699999999996</v>
      </c>
      <c r="L26" s="111">
        <v>1069.529</v>
      </c>
      <c r="M26" s="111">
        <v>1047.325</v>
      </c>
      <c r="N26" s="111">
        <v>905.1039803000001</v>
      </c>
      <c r="O26" s="111">
        <v>1210.1376549999998</v>
      </c>
      <c r="P26" s="111">
        <v>1211.3149042000005</v>
      </c>
      <c r="Q26" s="111">
        <v>1377.0613493999999</v>
      </c>
    </row>
    <row r="27" spans="1:17" x14ac:dyDescent="0.25">
      <c r="A27" s="96" t="s">
        <v>238</v>
      </c>
      <c r="B27" s="117">
        <v>264.12949990000016</v>
      </c>
      <c r="C27" s="117">
        <v>200.87</v>
      </c>
      <c r="D27" s="117">
        <v>81.66</v>
      </c>
      <c r="E27" s="117">
        <v>-50.27</v>
      </c>
      <c r="F27" s="117">
        <v>-213.07</v>
      </c>
      <c r="G27" s="117">
        <v>-780.51</v>
      </c>
      <c r="H27" s="117">
        <v>-345.77</v>
      </c>
      <c r="I27" s="117">
        <v>-357.49</v>
      </c>
      <c r="J27" s="117">
        <v>-337.608</v>
      </c>
      <c r="K27" s="117">
        <v>371.77</v>
      </c>
      <c r="L27" s="117">
        <v>141.786</v>
      </c>
      <c r="M27" s="117">
        <v>329.73599999999999</v>
      </c>
      <c r="N27" s="117">
        <v>691.92312809999976</v>
      </c>
      <c r="O27" s="117">
        <v>738.45855260000053</v>
      </c>
      <c r="P27" s="117">
        <v>629.08032159999971</v>
      </c>
      <c r="Q27" s="117">
        <v>526.45667159999948</v>
      </c>
    </row>
    <row r="28" spans="1:17" x14ac:dyDescent="0.25">
      <c r="A28" s="96" t="s">
        <v>236</v>
      </c>
      <c r="B28" s="114">
        <v>22.164903004311402</v>
      </c>
      <c r="C28" s="114">
        <v>14.17</v>
      </c>
      <c r="D28" s="114">
        <v>6.12</v>
      </c>
      <c r="E28" s="114">
        <v>-3.45</v>
      </c>
      <c r="F28" s="114">
        <v>-14.64</v>
      </c>
      <c r="G28" s="114">
        <v>-48.21</v>
      </c>
      <c r="H28" s="114">
        <v>-24.43</v>
      </c>
      <c r="I28" s="114">
        <v>-25.45</v>
      </c>
      <c r="J28" s="114">
        <v>-27.167000000000002</v>
      </c>
      <c r="K28" s="114">
        <v>44.344999999999999</v>
      </c>
      <c r="L28" s="114">
        <v>13.257</v>
      </c>
      <c r="M28" s="114">
        <v>31.484000000000002</v>
      </c>
      <c r="N28" s="114">
        <v>76.446810881403835</v>
      </c>
      <c r="O28" s="114">
        <v>61.022690232707511</v>
      </c>
      <c r="P28" s="114">
        <v>51.933673020845795</v>
      </c>
      <c r="Q28" s="114">
        <v>38.230444259392087</v>
      </c>
    </row>
    <row r="29" spans="1:17" x14ac:dyDescent="0.25">
      <c r="A29" s="92" t="s">
        <v>362</v>
      </c>
      <c r="B29" s="111"/>
      <c r="C29" s="111"/>
      <c r="D29" s="111"/>
      <c r="E29" s="111"/>
      <c r="F29" s="111"/>
      <c r="G29" s="111"/>
      <c r="H29" s="111"/>
      <c r="I29" s="111"/>
      <c r="J29" s="111"/>
      <c r="K29" s="111"/>
      <c r="L29" s="111"/>
      <c r="M29" s="111"/>
      <c r="N29" s="111"/>
      <c r="O29" s="111"/>
      <c r="P29" s="111"/>
      <c r="Q29" s="111"/>
    </row>
    <row r="30" spans="1:17" x14ac:dyDescent="0.25">
      <c r="A30" s="94" t="s">
        <v>226</v>
      </c>
      <c r="B30" s="118">
        <v>-50.953000000000003</v>
      </c>
      <c r="C30" s="118">
        <v>-37</v>
      </c>
      <c r="D30" s="118">
        <v>-69.84</v>
      </c>
      <c r="E30" s="118">
        <v>-47.99</v>
      </c>
      <c r="F30" s="118">
        <v>-54.55</v>
      </c>
      <c r="G30" s="118">
        <v>-0.08</v>
      </c>
      <c r="H30" s="118">
        <v>62.34</v>
      </c>
      <c r="I30" s="118">
        <v>62.37</v>
      </c>
      <c r="J30" s="118">
        <v>95.2</v>
      </c>
      <c r="K30" s="118">
        <v>52.25</v>
      </c>
      <c r="L30" s="118">
        <v>22.138999999999999</v>
      </c>
      <c r="M30" s="118">
        <v>-5.0510000000000002</v>
      </c>
      <c r="N30" s="118">
        <v>-32.200000000000003</v>
      </c>
      <c r="O30" s="118">
        <v>-83.180999999999997</v>
      </c>
      <c r="P30" s="118">
        <v>-122.962</v>
      </c>
      <c r="Q30" s="118">
        <v>-159.245</v>
      </c>
    </row>
    <row r="31" spans="1:17" x14ac:dyDescent="0.25">
      <c r="A31" s="94" t="s">
        <v>165</v>
      </c>
      <c r="B31" s="111">
        <v>-75.87</v>
      </c>
      <c r="C31" s="111">
        <v>-113</v>
      </c>
      <c r="D31" s="111">
        <v>-113.64</v>
      </c>
      <c r="E31" s="111">
        <v>-52.83</v>
      </c>
      <c r="F31" s="111">
        <v>-40.71</v>
      </c>
      <c r="G31" s="111">
        <v>-20.51</v>
      </c>
      <c r="H31" s="111">
        <v>16.05</v>
      </c>
      <c r="I31" s="111">
        <v>10</v>
      </c>
      <c r="J31" s="111">
        <v>0</v>
      </c>
      <c r="K31" s="111">
        <v>0</v>
      </c>
      <c r="L31" s="111">
        <v>0</v>
      </c>
      <c r="M31" s="111">
        <v>-99.058000000000007</v>
      </c>
      <c r="N31" s="111">
        <v>-340.15</v>
      </c>
      <c r="O31" s="111">
        <v>-364.35</v>
      </c>
      <c r="P31" s="111">
        <v>-412.709</v>
      </c>
      <c r="Q31" s="111">
        <v>-251.53200000000001</v>
      </c>
    </row>
    <row r="32" spans="1:17" x14ac:dyDescent="0.25">
      <c r="A32" s="94" t="s">
        <v>390</v>
      </c>
      <c r="B32" s="111"/>
      <c r="C32" s="111"/>
      <c r="D32" s="111"/>
      <c r="E32" s="111"/>
      <c r="F32" s="111"/>
      <c r="G32" s="111"/>
      <c r="H32" s="111"/>
      <c r="I32" s="111"/>
      <c r="J32" s="111"/>
      <c r="K32" s="111"/>
      <c r="L32" s="111"/>
      <c r="M32" s="111"/>
      <c r="N32" s="111"/>
      <c r="O32" s="111"/>
      <c r="P32" s="111">
        <v>18.012</v>
      </c>
      <c r="Q32" s="111">
        <v>24.056000000000001</v>
      </c>
    </row>
    <row r="33" spans="1:17" x14ac:dyDescent="0.25">
      <c r="A33" s="96" t="s">
        <v>0</v>
      </c>
      <c r="B33" s="111">
        <v>137.30649990000015</v>
      </c>
      <c r="C33" s="111">
        <v>50.87</v>
      </c>
      <c r="D33" s="111">
        <v>-101.82</v>
      </c>
      <c r="E33" s="111">
        <v>-151.1</v>
      </c>
      <c r="F33" s="111">
        <v>-308.33</v>
      </c>
      <c r="G33" s="111">
        <v>-801.1</v>
      </c>
      <c r="H33" s="111">
        <v>-267.38</v>
      </c>
      <c r="I33" s="111">
        <v>-285.12</v>
      </c>
      <c r="J33" s="111">
        <v>-242.40799999999999</v>
      </c>
      <c r="K33" s="111">
        <v>424.02</v>
      </c>
      <c r="L33" s="111">
        <v>163.92500000000001</v>
      </c>
      <c r="M33" s="111">
        <v>225.62700000000001</v>
      </c>
      <c r="N33" s="111">
        <v>319.57312809999974</v>
      </c>
      <c r="O33" s="111">
        <v>290.92755260000047</v>
      </c>
      <c r="P33" s="111">
        <v>111.42132159999971</v>
      </c>
      <c r="Q33" s="111">
        <v>139.73567159999948</v>
      </c>
    </row>
    <row r="34" spans="1:17" x14ac:dyDescent="0.25">
      <c r="A34" s="95" t="s">
        <v>364</v>
      </c>
      <c r="B34" s="115">
        <v>1242.5329999999999</v>
      </c>
      <c r="C34" s="115">
        <v>1439.78</v>
      </c>
      <c r="D34" s="115">
        <v>1376.5219999999999</v>
      </c>
      <c r="E34" s="115">
        <v>1499.204</v>
      </c>
      <c r="F34" s="115">
        <v>1510.3330000000001</v>
      </c>
      <c r="G34" s="115">
        <v>1630.0350000000001</v>
      </c>
      <c r="H34" s="115">
        <v>1365.3130000000001</v>
      </c>
      <c r="I34" s="115">
        <v>1369.0619999999999</v>
      </c>
      <c r="J34" s="115">
        <v>1147.492</v>
      </c>
      <c r="K34" s="111">
        <v>787.24300000000005</v>
      </c>
      <c r="L34" s="111">
        <v>1042.1210000000001</v>
      </c>
      <c r="M34" s="111">
        <v>1045.482</v>
      </c>
      <c r="N34" s="111">
        <v>937.30830672421916</v>
      </c>
      <c r="O34" s="111">
        <v>1272.3697493469158</v>
      </c>
      <c r="P34" s="111">
        <v>1281.7528066498514</v>
      </c>
      <c r="Q34" s="111">
        <v>1475.4398823819704</v>
      </c>
    </row>
    <row r="35" spans="1:17" x14ac:dyDescent="0.25">
      <c r="A35" s="91" t="s">
        <v>204</v>
      </c>
      <c r="B35" s="114">
        <v>11.0463797184232</v>
      </c>
      <c r="C35" s="114">
        <v>3.53</v>
      </c>
      <c r="D35" s="114">
        <v>-7.4</v>
      </c>
      <c r="E35" s="114">
        <v>-10.08</v>
      </c>
      <c r="F35" s="114">
        <v>-20.41</v>
      </c>
      <c r="G35" s="114">
        <v>-49.15</v>
      </c>
      <c r="H35" s="114">
        <v>-19.579999999999998</v>
      </c>
      <c r="I35" s="114">
        <v>-20.83</v>
      </c>
      <c r="J35" s="114">
        <v>-21.125</v>
      </c>
      <c r="K35" s="114">
        <v>53.860999999999997</v>
      </c>
      <c r="L35" s="114">
        <v>15.73</v>
      </c>
      <c r="M35" s="114">
        <v>21.581</v>
      </c>
      <c r="N35" s="114">
        <v>34.09477178505648</v>
      </c>
      <c r="O35" s="114">
        <v>22.865016458409851</v>
      </c>
      <c r="P35" s="114">
        <v>8.6928868828635011</v>
      </c>
      <c r="Q35" s="114">
        <v>9.4707804274890748</v>
      </c>
    </row>
    <row r="36" spans="1:17" x14ac:dyDescent="0.25">
      <c r="A36" s="91" t="s">
        <v>234</v>
      </c>
      <c r="B36" s="114">
        <v>6.1037811745776303</v>
      </c>
      <c r="C36" s="114">
        <v>7.84</v>
      </c>
      <c r="D36" s="114">
        <v>8.26</v>
      </c>
      <c r="E36" s="114">
        <v>3.52</v>
      </c>
      <c r="F36" s="114">
        <v>2.7</v>
      </c>
      <c r="G36" s="114">
        <v>1.26</v>
      </c>
      <c r="H36" s="114">
        <v>-0.93</v>
      </c>
      <c r="I36" s="114">
        <v>-0.56999999999999995</v>
      </c>
      <c r="J36" s="114">
        <v>0</v>
      </c>
      <c r="K36" s="114">
        <v>0</v>
      </c>
      <c r="L36" s="114">
        <v>0</v>
      </c>
      <c r="M36" s="114">
        <v>9.4749999999999996</v>
      </c>
      <c r="N36" s="114">
        <v>36.290087003366452</v>
      </c>
      <c r="O36" s="114">
        <v>28.635544045825849</v>
      </c>
      <c r="P36" s="114">
        <v>32.19879822839691</v>
      </c>
      <c r="Q36" s="114">
        <v>17.047932823526722</v>
      </c>
    </row>
    <row r="37" spans="1:17" x14ac:dyDescent="0.25">
      <c r="A37" s="91" t="s">
        <v>388</v>
      </c>
      <c r="B37" s="114"/>
      <c r="C37" s="114"/>
      <c r="D37" s="114"/>
      <c r="E37" s="114"/>
      <c r="F37" s="114"/>
      <c r="G37" s="114"/>
      <c r="H37" s="114"/>
      <c r="I37" s="114"/>
      <c r="J37" s="114"/>
      <c r="K37" s="114"/>
      <c r="L37" s="114"/>
      <c r="M37" s="114"/>
      <c r="N37" s="114"/>
      <c r="O37" s="114"/>
      <c r="P37" s="114">
        <v>-1.4052631604590284</v>
      </c>
      <c r="Q37" s="114">
        <v>-1.6304290189827093</v>
      </c>
    </row>
    <row r="38" spans="1:17" x14ac:dyDescent="0.25">
      <c r="A38" s="46" t="s">
        <v>237</v>
      </c>
      <c r="B38" s="120">
        <v>5.0147421113106203</v>
      </c>
      <c r="C38" s="120">
        <v>2.78</v>
      </c>
      <c r="D38" s="120">
        <v>5.26</v>
      </c>
      <c r="E38" s="120">
        <v>3.1</v>
      </c>
      <c r="F38" s="120">
        <v>3.08</v>
      </c>
      <c r="G38" s="120">
        <v>-0.33</v>
      </c>
      <c r="H38" s="120">
        <v>-3.92</v>
      </c>
      <c r="I38" s="120">
        <v>-4.05</v>
      </c>
      <c r="J38" s="120">
        <v>-6.0419999999999998</v>
      </c>
      <c r="K38" s="120">
        <v>-9.5169999999999995</v>
      </c>
      <c r="L38" s="120">
        <v>-2.4729999999999999</v>
      </c>
      <c r="M38" s="120">
        <v>0.42799999999999999</v>
      </c>
      <c r="N38" s="120">
        <v>6.0619520929809028</v>
      </c>
      <c r="O38" s="120">
        <v>9.522129728471814</v>
      </c>
      <c r="P38" s="120">
        <v>12.447251070044416</v>
      </c>
      <c r="Q38" s="120">
        <v>13.342160027359</v>
      </c>
    </row>
    <row r="39" spans="1:17" x14ac:dyDescent="0.25">
      <c r="A39" s="46"/>
      <c r="B39" s="118"/>
      <c r="C39" s="118"/>
      <c r="D39" s="118"/>
      <c r="E39" s="118"/>
      <c r="F39" s="118"/>
      <c r="G39" s="118"/>
      <c r="H39" s="118"/>
      <c r="I39" s="118"/>
      <c r="J39" s="118"/>
      <c r="K39" s="118"/>
      <c r="L39" s="118"/>
      <c r="M39" s="118"/>
      <c r="N39" s="118"/>
      <c r="O39" s="118"/>
      <c r="P39" s="118"/>
      <c r="Q39" s="118"/>
    </row>
    <row r="40" spans="1:17" x14ac:dyDescent="0.25">
      <c r="A40" s="42" t="s">
        <v>13</v>
      </c>
      <c r="B40" s="111"/>
      <c r="C40" s="111"/>
      <c r="D40" s="111"/>
      <c r="E40" s="111"/>
      <c r="F40" s="111"/>
      <c r="G40" s="111"/>
      <c r="H40" s="111"/>
      <c r="I40" s="111"/>
      <c r="J40" s="111"/>
      <c r="K40" s="111"/>
      <c r="L40" s="111"/>
      <c r="M40" s="111"/>
      <c r="N40" s="111"/>
      <c r="O40" s="111"/>
      <c r="P40" s="111"/>
      <c r="Q40" s="111"/>
    </row>
    <row r="41" spans="1:17" x14ac:dyDescent="0.25">
      <c r="A41" s="125" t="s">
        <v>161</v>
      </c>
      <c r="B41" s="118">
        <v>846.20253910000008</v>
      </c>
      <c r="C41" s="118">
        <v>836.01</v>
      </c>
      <c r="D41" s="118">
        <v>774.32</v>
      </c>
      <c r="E41" s="118">
        <v>929.63</v>
      </c>
      <c r="F41" s="118">
        <v>848.11</v>
      </c>
      <c r="G41" s="118">
        <v>650.67999999999995</v>
      </c>
      <c r="H41" s="118">
        <v>678.4</v>
      </c>
      <c r="I41" s="118">
        <v>888.11</v>
      </c>
      <c r="J41" s="118">
        <v>755.89300000000003</v>
      </c>
      <c r="K41" s="118">
        <v>747.73800000000006</v>
      </c>
      <c r="L41" s="118">
        <v>723.43600000000004</v>
      </c>
      <c r="M41" s="118">
        <v>931.58900000000006</v>
      </c>
      <c r="N41" s="118">
        <v>887.11403210000003</v>
      </c>
      <c r="O41" s="118">
        <v>781.93532249999987</v>
      </c>
      <c r="P41" s="118">
        <v>941.88888120000001</v>
      </c>
      <c r="Q41" s="118">
        <v>1136.3693696000005</v>
      </c>
    </row>
    <row r="42" spans="1:17" x14ac:dyDescent="0.25">
      <c r="A42" s="125" t="s">
        <v>162</v>
      </c>
      <c r="B42" s="115">
        <v>725.67830630000003</v>
      </c>
      <c r="C42" s="115">
        <v>790.51</v>
      </c>
      <c r="D42" s="115">
        <v>801.51</v>
      </c>
      <c r="E42" s="115">
        <v>949.57</v>
      </c>
      <c r="F42" s="115">
        <v>846.2</v>
      </c>
      <c r="G42" s="115">
        <v>836.01</v>
      </c>
      <c r="H42" s="115">
        <v>774.32</v>
      </c>
      <c r="I42" s="115">
        <v>929.63</v>
      </c>
      <c r="J42" s="115">
        <v>848.10900000000004</v>
      </c>
      <c r="K42" s="115">
        <v>650.67700000000002</v>
      </c>
      <c r="L42" s="115">
        <v>678.40099999999995</v>
      </c>
      <c r="M42" s="115">
        <v>888.10699999999997</v>
      </c>
      <c r="N42" s="115">
        <v>755.8933409</v>
      </c>
      <c r="O42" s="115">
        <v>747.7379840000001</v>
      </c>
      <c r="P42" s="115">
        <v>723.43613939999966</v>
      </c>
      <c r="Q42" s="115">
        <v>931.58886190000021</v>
      </c>
    </row>
    <row r="43" spans="1:17" x14ac:dyDescent="0.25">
      <c r="A43" s="125" t="s">
        <v>238</v>
      </c>
      <c r="B43" s="115">
        <v>120.52423280000005</v>
      </c>
      <c r="C43" s="115">
        <v>45.5</v>
      </c>
      <c r="D43" s="115">
        <v>-27.19</v>
      </c>
      <c r="E43" s="115">
        <v>-19.940000000000001</v>
      </c>
      <c r="F43" s="116">
        <v>1.91</v>
      </c>
      <c r="G43" s="116">
        <v>-185.33</v>
      </c>
      <c r="H43" s="116">
        <v>-95.91</v>
      </c>
      <c r="I43" s="116">
        <v>-41.52</v>
      </c>
      <c r="J43" s="116">
        <v>-92.215999999999994</v>
      </c>
      <c r="K43" s="116">
        <v>97.061000000000007</v>
      </c>
      <c r="L43" s="116">
        <v>45.034999999999997</v>
      </c>
      <c r="M43" s="116">
        <v>43.481000000000002</v>
      </c>
      <c r="N43" s="115">
        <v>131.22069120000003</v>
      </c>
      <c r="O43" s="115">
        <v>34.197338499999773</v>
      </c>
      <c r="P43" s="115">
        <v>218.45274180000035</v>
      </c>
      <c r="Q43" s="116">
        <v>204.78050770000027</v>
      </c>
    </row>
    <row r="44" spans="1:17" x14ac:dyDescent="0.25">
      <c r="A44" s="125" t="s">
        <v>236</v>
      </c>
      <c r="B44" s="119">
        <v>16.608493288784398</v>
      </c>
      <c r="C44" s="119">
        <v>5.76</v>
      </c>
      <c r="D44" s="119">
        <v>-3.39</v>
      </c>
      <c r="E44" s="119">
        <v>-2.1</v>
      </c>
      <c r="F44" s="119">
        <v>0.23</v>
      </c>
      <c r="G44" s="119">
        <v>-22.17</v>
      </c>
      <c r="H44" s="119">
        <v>-12.39</v>
      </c>
      <c r="I44" s="119">
        <v>-4.47</v>
      </c>
      <c r="J44" s="119">
        <v>-10.872999999999999</v>
      </c>
      <c r="K44" s="119">
        <v>14.917</v>
      </c>
      <c r="L44" s="119">
        <v>6.6379999999999999</v>
      </c>
      <c r="M44" s="119">
        <v>4.8959999999999999</v>
      </c>
      <c r="N44" s="119">
        <v>17.359683450017286</v>
      </c>
      <c r="O44" s="119">
        <v>4.5734387220858066</v>
      </c>
      <c r="P44" s="119">
        <v>30.196548099073368</v>
      </c>
      <c r="Q44" s="119">
        <v>21.981854450507811</v>
      </c>
    </row>
    <row r="45" spans="1:17" x14ac:dyDescent="0.25">
      <c r="A45" s="97" t="s">
        <v>362</v>
      </c>
      <c r="B45" s="115"/>
      <c r="C45" s="115"/>
      <c r="D45" s="115"/>
      <c r="E45" s="115"/>
      <c r="F45" s="115"/>
      <c r="G45" s="115"/>
      <c r="H45" s="115"/>
      <c r="I45" s="115"/>
      <c r="J45" s="115"/>
      <c r="K45" s="115"/>
      <c r="L45" s="115"/>
      <c r="M45" s="115"/>
      <c r="N45" s="115"/>
      <c r="O45" s="115"/>
      <c r="P45" s="115"/>
      <c r="Q45" s="115"/>
    </row>
    <row r="46" spans="1:17" x14ac:dyDescent="0.25">
      <c r="A46" s="98" t="s">
        <v>226</v>
      </c>
      <c r="B46" s="115">
        <v>-22.768999999999998</v>
      </c>
      <c r="C46" s="115">
        <v>-12.58</v>
      </c>
      <c r="D46" s="115">
        <v>-26.58</v>
      </c>
      <c r="E46" s="115">
        <v>-23.22</v>
      </c>
      <c r="F46" s="115">
        <v>-20.399999999999999</v>
      </c>
      <c r="G46" s="115">
        <v>1.65</v>
      </c>
      <c r="H46" s="115">
        <v>21.27</v>
      </c>
      <c r="I46" s="115">
        <v>24.41</v>
      </c>
      <c r="J46" s="115">
        <v>34.299999999999997</v>
      </c>
      <c r="K46" s="115">
        <v>23.074000000000002</v>
      </c>
      <c r="L46" s="115">
        <v>9.7010000000000005</v>
      </c>
      <c r="M46" s="115">
        <v>4.2569999999999997</v>
      </c>
      <c r="N46" s="115">
        <v>-15.33</v>
      </c>
      <c r="O46" s="115">
        <v>-17.68</v>
      </c>
      <c r="P46" s="115">
        <v>-19.956</v>
      </c>
      <c r="Q46" s="115">
        <v>-34.981000000000002</v>
      </c>
    </row>
    <row r="47" spans="1:17" x14ac:dyDescent="0.25">
      <c r="A47" s="98" t="s">
        <v>165</v>
      </c>
      <c r="B47" s="118">
        <v>-47.481999999999999</v>
      </c>
      <c r="C47" s="118">
        <v>-37.159999999999997</v>
      </c>
      <c r="D47" s="118">
        <v>45</v>
      </c>
      <c r="E47" s="118">
        <v>45</v>
      </c>
      <c r="F47" s="118">
        <v>0</v>
      </c>
      <c r="G47" s="118">
        <v>0</v>
      </c>
      <c r="H47" s="118">
        <v>0</v>
      </c>
      <c r="I47" s="118">
        <v>0</v>
      </c>
      <c r="J47" s="118">
        <v>0</v>
      </c>
      <c r="K47" s="118">
        <v>0</v>
      </c>
      <c r="L47" s="118">
        <v>0</v>
      </c>
      <c r="M47" s="118">
        <v>0</v>
      </c>
      <c r="N47" s="118">
        <v>0</v>
      </c>
      <c r="O47" s="118">
        <v>0</v>
      </c>
      <c r="P47" s="118">
        <v>0</v>
      </c>
      <c r="Q47" s="118">
        <v>0</v>
      </c>
    </row>
    <row r="48" spans="1:17" x14ac:dyDescent="0.25">
      <c r="A48" s="94" t="s">
        <v>390</v>
      </c>
      <c r="B48" s="118"/>
      <c r="C48" s="118"/>
      <c r="D48" s="118"/>
      <c r="E48" s="118"/>
      <c r="F48" s="118"/>
      <c r="G48" s="118"/>
      <c r="H48" s="118"/>
      <c r="I48" s="118"/>
      <c r="J48" s="118"/>
      <c r="K48" s="118"/>
      <c r="L48" s="118"/>
      <c r="M48" s="118"/>
      <c r="N48" s="118"/>
      <c r="O48" s="118"/>
      <c r="P48" s="118">
        <v>8.6639999999999997</v>
      </c>
      <c r="Q48" s="118">
        <v>15.526</v>
      </c>
    </row>
    <row r="49" spans="1:17" x14ac:dyDescent="0.25">
      <c r="A49" s="40" t="s">
        <v>0</v>
      </c>
      <c r="B49" s="115">
        <v>50.273232800000045</v>
      </c>
      <c r="C49" s="115">
        <v>-4.24</v>
      </c>
      <c r="D49" s="115">
        <v>-8.77</v>
      </c>
      <c r="E49" s="115">
        <v>1.85</v>
      </c>
      <c r="F49" s="115">
        <v>-18.489999999999998</v>
      </c>
      <c r="G49" s="115">
        <v>-183.68</v>
      </c>
      <c r="H49" s="115">
        <v>-74.64</v>
      </c>
      <c r="I49" s="115">
        <v>-17.11</v>
      </c>
      <c r="J49" s="115">
        <v>-57.915999999999997</v>
      </c>
      <c r="K49" s="115">
        <v>120.13500000000001</v>
      </c>
      <c r="L49" s="115">
        <v>54.735999999999997</v>
      </c>
      <c r="M49" s="115">
        <v>47.738</v>
      </c>
      <c r="N49" s="115">
        <v>115.89069120000003</v>
      </c>
      <c r="O49" s="115">
        <v>16.517338499999774</v>
      </c>
      <c r="P49" s="115">
        <v>207.16074180000035</v>
      </c>
      <c r="Q49" s="115">
        <v>185.32550770000029</v>
      </c>
    </row>
    <row r="50" spans="1:17" x14ac:dyDescent="0.25">
      <c r="A50" s="95" t="s">
        <v>364</v>
      </c>
      <c r="B50" s="115">
        <v>748.36300000000006</v>
      </c>
      <c r="C50" s="115">
        <v>797.14</v>
      </c>
      <c r="D50" s="115">
        <v>773.74099999999999</v>
      </c>
      <c r="E50" s="115">
        <v>970.86599999999999</v>
      </c>
      <c r="F50" s="115">
        <v>866.601</v>
      </c>
      <c r="G50" s="115">
        <v>838.84799999999996</v>
      </c>
      <c r="H50" s="115">
        <v>763.83199999999999</v>
      </c>
      <c r="I50" s="115">
        <v>918.98299999999995</v>
      </c>
      <c r="J50" s="115">
        <v>813.81399999999996</v>
      </c>
      <c r="K50" s="115">
        <v>628.19899999999996</v>
      </c>
      <c r="L50" s="115">
        <v>667.34799999999996</v>
      </c>
      <c r="M50" s="115">
        <v>882.26599999999996</v>
      </c>
      <c r="N50" s="115">
        <v>771.22549048737164</v>
      </c>
      <c r="O50" s="115">
        <v>763.97365764392691</v>
      </c>
      <c r="P50" s="115">
        <v>737.92862695386361</v>
      </c>
      <c r="Q50" s="115">
        <v>955.03764209473377</v>
      </c>
    </row>
    <row r="51" spans="1:17" x14ac:dyDescent="0.25">
      <c r="A51" s="40" t="s">
        <v>204</v>
      </c>
      <c r="B51" s="119">
        <v>6.7210204278074901</v>
      </c>
      <c r="C51" s="119">
        <v>-0.53</v>
      </c>
      <c r="D51" s="119">
        <v>-1.1299999999999999</v>
      </c>
      <c r="E51" s="119">
        <v>0.19</v>
      </c>
      <c r="F51" s="119">
        <v>-2.13</v>
      </c>
      <c r="G51" s="119">
        <v>-21.9</v>
      </c>
      <c r="H51" s="116">
        <v>-9.7720000000000002</v>
      </c>
      <c r="I51" s="119">
        <v>-1.86</v>
      </c>
      <c r="J51" s="119">
        <v>-7.117</v>
      </c>
      <c r="K51" s="119">
        <v>19.123999999999999</v>
      </c>
      <c r="L51" s="119">
        <v>8.202</v>
      </c>
      <c r="M51" s="119">
        <v>5.4109999999999996</v>
      </c>
      <c r="N51" s="119">
        <v>15.026823235155721</v>
      </c>
      <c r="O51" s="119">
        <v>2.1620298468063388</v>
      </c>
      <c r="P51" s="119">
        <v>28.073276226611593</v>
      </c>
      <c r="Q51" s="119">
        <v>19.405047459021219</v>
      </c>
    </row>
    <row r="52" spans="1:17" x14ac:dyDescent="0.25">
      <c r="A52" s="40" t="s">
        <v>234</v>
      </c>
      <c r="B52" s="116">
        <v>6.3478609625668501</v>
      </c>
      <c r="C52" s="116">
        <v>4.66</v>
      </c>
      <c r="D52" s="116">
        <v>-5.45</v>
      </c>
      <c r="E52" s="116">
        <v>-4.6399999999999997</v>
      </c>
      <c r="F52" s="116">
        <v>0</v>
      </c>
      <c r="G52" s="116">
        <v>0</v>
      </c>
      <c r="H52" s="116">
        <v>0</v>
      </c>
      <c r="I52" s="116">
        <v>0</v>
      </c>
      <c r="J52" s="116">
        <v>0</v>
      </c>
      <c r="K52" s="116">
        <v>0</v>
      </c>
      <c r="L52" s="116">
        <v>0</v>
      </c>
      <c r="M52" s="116">
        <v>0</v>
      </c>
      <c r="N52" s="116">
        <v>0</v>
      </c>
      <c r="O52" s="116">
        <v>0</v>
      </c>
      <c r="P52" s="116">
        <v>0</v>
      </c>
      <c r="Q52" s="116">
        <v>0</v>
      </c>
    </row>
    <row r="53" spans="1:17" x14ac:dyDescent="0.25">
      <c r="A53" s="91" t="s">
        <v>388</v>
      </c>
      <c r="B53" s="116"/>
      <c r="C53" s="116"/>
      <c r="D53" s="116"/>
      <c r="E53" s="116"/>
      <c r="F53" s="116"/>
      <c r="G53" s="116"/>
      <c r="H53" s="116"/>
      <c r="I53" s="116"/>
      <c r="J53" s="116"/>
      <c r="K53" s="116"/>
      <c r="L53" s="116"/>
      <c r="M53" s="116"/>
      <c r="N53" s="116"/>
      <c r="O53" s="116"/>
      <c r="P53" s="116">
        <v>-1.1740972884823029</v>
      </c>
      <c r="Q53" s="116">
        <v>-1.6256950842216036</v>
      </c>
    </row>
    <row r="54" spans="1:17" x14ac:dyDescent="0.25">
      <c r="A54" s="40" t="s">
        <v>237</v>
      </c>
      <c r="B54" s="116">
        <v>3.5396118984100999</v>
      </c>
      <c r="C54" s="116">
        <v>1.63</v>
      </c>
      <c r="D54" s="116">
        <v>3.24</v>
      </c>
      <c r="E54" s="116">
        <v>2.35</v>
      </c>
      <c r="F54" s="116">
        <v>2.36</v>
      </c>
      <c r="G54" s="116">
        <v>-0.27</v>
      </c>
      <c r="H54" s="116">
        <v>-2.61</v>
      </c>
      <c r="I54" s="116">
        <v>-2.6</v>
      </c>
      <c r="J54" s="116">
        <v>-3.7570000000000001</v>
      </c>
      <c r="K54" s="116">
        <v>-4.2069999999999999</v>
      </c>
      <c r="L54" s="116">
        <v>-1.5640000000000001</v>
      </c>
      <c r="M54" s="116">
        <v>-0.51500000000000001</v>
      </c>
      <c r="N54" s="116">
        <v>2.3328602148615651</v>
      </c>
      <c r="O54" s="116">
        <v>2.4114088752794678</v>
      </c>
      <c r="P54" s="116">
        <v>3.2973691609440774</v>
      </c>
      <c r="Q54" s="116">
        <v>4.2025020757081952</v>
      </c>
    </row>
    <row r="55" spans="1:17" x14ac:dyDescent="0.25">
      <c r="A55" s="46"/>
      <c r="B55" s="112"/>
      <c r="C55" s="112"/>
      <c r="D55" s="112"/>
      <c r="E55" s="112"/>
      <c r="F55" s="111"/>
      <c r="G55" s="111"/>
      <c r="H55" s="111"/>
      <c r="I55" s="111"/>
      <c r="J55" s="111"/>
      <c r="K55" s="111"/>
      <c r="L55" s="111"/>
      <c r="M55" s="111"/>
      <c r="N55" s="111"/>
      <c r="O55" s="111"/>
      <c r="P55" s="111"/>
      <c r="Q55" s="111"/>
    </row>
    <row r="56" spans="1:17" x14ac:dyDescent="0.25">
      <c r="A56" s="121" t="s">
        <v>228</v>
      </c>
      <c r="B56" s="112"/>
      <c r="C56" s="112"/>
      <c r="D56" s="112"/>
      <c r="E56" s="112"/>
      <c r="F56" s="111"/>
      <c r="G56" s="111"/>
      <c r="H56" s="111"/>
      <c r="I56" s="111"/>
      <c r="J56" s="111"/>
      <c r="K56" s="111"/>
      <c r="L56" s="111"/>
      <c r="M56" s="111"/>
      <c r="N56" s="111"/>
      <c r="O56" s="111"/>
      <c r="P56" s="111"/>
      <c r="Q56" s="111"/>
    </row>
    <row r="57" spans="1:17" ht="14.25" customHeight="1" x14ac:dyDescent="0.25">
      <c r="A57" s="42" t="s">
        <v>10</v>
      </c>
      <c r="B57" s="111"/>
      <c r="C57" s="111"/>
      <c r="D57" s="111"/>
      <c r="E57" s="111"/>
      <c r="F57" s="111"/>
      <c r="G57" s="111"/>
      <c r="H57" s="111"/>
      <c r="I57" s="111"/>
      <c r="J57" s="111"/>
      <c r="K57" s="111"/>
      <c r="L57" s="111"/>
      <c r="M57" s="111"/>
      <c r="N57" s="111"/>
      <c r="O57" s="111"/>
      <c r="P57" s="111"/>
      <c r="Q57" s="111"/>
    </row>
    <row r="58" spans="1:17" x14ac:dyDescent="0.25">
      <c r="A58" s="44" t="s">
        <v>11</v>
      </c>
      <c r="B58" s="117">
        <v>172.56898700000022</v>
      </c>
      <c r="C58" s="117">
        <v>233.32</v>
      </c>
      <c r="D58" s="117">
        <v>44.54</v>
      </c>
      <c r="E58" s="117">
        <v>71.84</v>
      </c>
      <c r="F58" s="117">
        <v>86.61</v>
      </c>
      <c r="G58" s="117">
        <v>-75.05</v>
      </c>
      <c r="H58" s="117">
        <v>31.44</v>
      </c>
      <c r="I58" s="117">
        <v>-8.2100000000000009</v>
      </c>
      <c r="J58" s="117">
        <v>9.0860000000000003</v>
      </c>
      <c r="K58" s="117">
        <v>97.908000000000001</v>
      </c>
      <c r="L58" s="117">
        <v>115.413</v>
      </c>
      <c r="M58" s="117">
        <v>21.93</v>
      </c>
      <c r="N58" s="117">
        <v>96.299410499999652</v>
      </c>
      <c r="O58" s="117">
        <v>161.94126860000057</v>
      </c>
      <c r="P58" s="117">
        <v>157.74828510000043</v>
      </c>
      <c r="Q58" s="117">
        <v>126.16950079999962</v>
      </c>
    </row>
    <row r="59" spans="1:17" x14ac:dyDescent="0.25">
      <c r="A59" s="97" t="s">
        <v>363</v>
      </c>
      <c r="B59" s="115"/>
      <c r="C59" s="115"/>
      <c r="D59" s="115"/>
      <c r="E59" s="115"/>
      <c r="F59" s="115"/>
      <c r="G59" s="115"/>
      <c r="H59" s="115"/>
      <c r="I59" s="115"/>
      <c r="J59" s="115"/>
      <c r="K59" s="115"/>
      <c r="L59" s="115"/>
      <c r="M59" s="115"/>
      <c r="N59" s="115"/>
      <c r="O59" s="115"/>
      <c r="P59" s="115"/>
      <c r="Q59" s="115"/>
    </row>
    <row r="60" spans="1:17" x14ac:dyDescent="0.25">
      <c r="A60" s="98" t="s">
        <v>166</v>
      </c>
      <c r="B60" s="115">
        <v>10.082604100000001</v>
      </c>
      <c r="C60" s="115">
        <v>11.9</v>
      </c>
      <c r="D60" s="115">
        <v>13.3</v>
      </c>
      <c r="E60" s="115">
        <v>10.119999999999999</v>
      </c>
      <c r="F60" s="115">
        <v>11.98</v>
      </c>
      <c r="G60" s="115">
        <v>10.56</v>
      </c>
      <c r="H60" s="115">
        <v>10.99</v>
      </c>
      <c r="I60" s="115">
        <v>19.04</v>
      </c>
      <c r="J60" s="115">
        <v>11.57</v>
      </c>
      <c r="K60" s="115">
        <v>11.704000000000001</v>
      </c>
      <c r="L60" s="115">
        <v>12.007999999999999</v>
      </c>
      <c r="M60" s="115">
        <v>19.312999999999999</v>
      </c>
      <c r="N60" s="115">
        <v>32.551095000000004</v>
      </c>
      <c r="O60" s="115">
        <v>33.008067799999999</v>
      </c>
      <c r="P60" s="115">
        <v>35.780749699999994</v>
      </c>
      <c r="Q60" s="115">
        <v>35.835120000000003</v>
      </c>
    </row>
    <row r="61" spans="1:17" x14ac:dyDescent="0.25">
      <c r="A61" s="44" t="s">
        <v>2</v>
      </c>
      <c r="B61" s="118">
        <v>182.65159110000027</v>
      </c>
      <c r="C61" s="118">
        <v>245.22</v>
      </c>
      <c r="D61" s="118">
        <v>57.84</v>
      </c>
      <c r="E61" s="118">
        <v>81.96</v>
      </c>
      <c r="F61" s="118">
        <v>98.59</v>
      </c>
      <c r="G61" s="118">
        <v>-64.489999999999995</v>
      </c>
      <c r="H61" s="118">
        <v>42.43</v>
      </c>
      <c r="I61" s="118">
        <v>10.84</v>
      </c>
      <c r="J61" s="118">
        <v>20.655999999999999</v>
      </c>
      <c r="K61" s="118">
        <v>109.61199999999999</v>
      </c>
      <c r="L61" s="118">
        <v>127.42</v>
      </c>
      <c r="M61" s="118">
        <v>41.243000000000002</v>
      </c>
      <c r="N61" s="118">
        <v>128.85050549999971</v>
      </c>
      <c r="O61" s="118">
        <v>194.94933640000042</v>
      </c>
      <c r="P61" s="118">
        <v>193.52903480000032</v>
      </c>
      <c r="Q61" s="118">
        <v>162.00462079999957</v>
      </c>
    </row>
    <row r="62" spans="1:17" x14ac:dyDescent="0.25">
      <c r="A62" s="44" t="s">
        <v>161</v>
      </c>
      <c r="B62" s="115">
        <v>1455.7859662000001</v>
      </c>
      <c r="C62" s="115">
        <v>1618.88</v>
      </c>
      <c r="D62" s="115">
        <v>1415.3</v>
      </c>
      <c r="E62" s="115">
        <v>1404.82</v>
      </c>
      <c r="F62" s="115">
        <v>1242.71</v>
      </c>
      <c r="G62" s="115">
        <v>838.37</v>
      </c>
      <c r="H62" s="115">
        <v>1069.53</v>
      </c>
      <c r="I62" s="115">
        <v>1047.33</v>
      </c>
      <c r="J62" s="115">
        <v>905.10400000000004</v>
      </c>
      <c r="K62" s="115">
        <v>1210.1379999999999</v>
      </c>
      <c r="L62" s="115">
        <v>1211.3150000000001</v>
      </c>
      <c r="M62" s="115">
        <v>1377.0609999999999</v>
      </c>
      <c r="N62" s="115">
        <v>1597.0271083999999</v>
      </c>
      <c r="O62" s="115">
        <v>1948.5962076000003</v>
      </c>
      <c r="P62" s="115">
        <v>1840.3952258000002</v>
      </c>
      <c r="Q62" s="115">
        <v>1903.5180209999994</v>
      </c>
    </row>
    <row r="63" spans="1:17" x14ac:dyDescent="0.25">
      <c r="A63" s="44" t="s">
        <v>239</v>
      </c>
      <c r="B63" s="119">
        <v>11.854008144511274</v>
      </c>
      <c r="C63" s="119">
        <v>14.41</v>
      </c>
      <c r="D63" s="119">
        <v>3.15</v>
      </c>
      <c r="E63" s="119">
        <v>5.1100000000000003</v>
      </c>
      <c r="F63" s="119">
        <v>6.97</v>
      </c>
      <c r="G63" s="119">
        <v>-8.9499999999999993</v>
      </c>
      <c r="H63" s="119">
        <v>2.94</v>
      </c>
      <c r="I63" s="119">
        <v>-0.78</v>
      </c>
      <c r="J63" s="119">
        <v>1.004</v>
      </c>
      <c r="K63" s="119">
        <v>8.0909999999999993</v>
      </c>
      <c r="L63" s="119">
        <v>9.5280000000000005</v>
      </c>
      <c r="M63" s="119">
        <v>1.593</v>
      </c>
      <c r="N63" s="119">
        <v>6.0299170874111576</v>
      </c>
      <c r="O63" s="119">
        <v>8.3106632337880058</v>
      </c>
      <c r="P63" s="119">
        <v>8.5714352487210341</v>
      </c>
      <c r="Q63" s="119">
        <v>6.628227282750756</v>
      </c>
    </row>
    <row r="64" spans="1:17" x14ac:dyDescent="0.25">
      <c r="A64" s="44" t="s">
        <v>55</v>
      </c>
      <c r="B64" s="116">
        <v>12.546596501185606</v>
      </c>
      <c r="C64" s="116">
        <v>15.15</v>
      </c>
      <c r="D64" s="116">
        <v>4.09</v>
      </c>
      <c r="E64" s="116">
        <v>5.83</v>
      </c>
      <c r="F64" s="116">
        <v>7.93</v>
      </c>
      <c r="G64" s="116">
        <v>-7.69</v>
      </c>
      <c r="H64" s="116">
        <v>3.97</v>
      </c>
      <c r="I64" s="116">
        <v>1.03</v>
      </c>
      <c r="J64" s="116">
        <v>2.282</v>
      </c>
      <c r="K64" s="116">
        <v>9.0579999999999998</v>
      </c>
      <c r="L64" s="116">
        <v>10.519</v>
      </c>
      <c r="M64" s="116">
        <v>2.9950000000000001</v>
      </c>
      <c r="N64" s="116">
        <v>8.0681476740297846</v>
      </c>
      <c r="O64" s="116">
        <v>10.004604116525039</v>
      </c>
      <c r="P64" s="116">
        <v>10.515623605569575</v>
      </c>
      <c r="Q64" s="116">
        <v>8.5108004764195311</v>
      </c>
    </row>
    <row r="65" spans="1:17" x14ac:dyDescent="0.25">
      <c r="A65" s="47"/>
      <c r="B65" s="117"/>
      <c r="C65" s="117"/>
      <c r="D65" s="117"/>
      <c r="E65" s="117"/>
      <c r="F65" s="117"/>
      <c r="G65" s="117"/>
      <c r="H65" s="117"/>
      <c r="I65" s="117"/>
      <c r="J65" s="117"/>
      <c r="K65" s="117"/>
      <c r="L65" s="117"/>
      <c r="M65" s="117"/>
      <c r="N65" s="117"/>
      <c r="O65" s="117"/>
      <c r="P65" s="117"/>
      <c r="Q65" s="117"/>
    </row>
    <row r="66" spans="1:17" x14ac:dyDescent="0.25">
      <c r="A66" s="42" t="s">
        <v>13</v>
      </c>
      <c r="B66" s="118"/>
      <c r="C66" s="118"/>
      <c r="D66" s="118"/>
      <c r="E66" s="118"/>
      <c r="F66" s="118"/>
      <c r="G66" s="118"/>
      <c r="H66" s="118"/>
      <c r="I66" s="118"/>
      <c r="J66" s="118"/>
      <c r="K66" s="118"/>
      <c r="L66" s="118"/>
      <c r="M66" s="118"/>
      <c r="N66" s="118"/>
      <c r="O66" s="118"/>
      <c r="P66" s="118"/>
      <c r="Q66" s="118"/>
    </row>
    <row r="67" spans="1:17" x14ac:dyDescent="0.25">
      <c r="A67" s="40" t="s">
        <v>11</v>
      </c>
      <c r="B67" s="115">
        <v>133.96287699999996</v>
      </c>
      <c r="C67" s="115">
        <v>168.54</v>
      </c>
      <c r="D67" s="115">
        <v>71.39</v>
      </c>
      <c r="E67" s="115">
        <v>113.98</v>
      </c>
      <c r="F67" s="115">
        <v>146.38</v>
      </c>
      <c r="G67" s="115">
        <v>84.34</v>
      </c>
      <c r="H67" s="115">
        <v>75.11</v>
      </c>
      <c r="I67" s="115">
        <v>145.69</v>
      </c>
      <c r="J67" s="115">
        <v>106.756</v>
      </c>
      <c r="K67" s="115">
        <v>112.792</v>
      </c>
      <c r="L67" s="115">
        <v>106.34099999999999</v>
      </c>
      <c r="M67" s="115">
        <v>149.124</v>
      </c>
      <c r="N67" s="115">
        <v>149.37659030000015</v>
      </c>
      <c r="O67" s="115">
        <v>77.581645999999921</v>
      </c>
      <c r="P67" s="115">
        <v>158.29481049999987</v>
      </c>
      <c r="Q67" s="115">
        <v>204.76254800000075</v>
      </c>
    </row>
    <row r="68" spans="1:17" x14ac:dyDescent="0.25">
      <c r="A68" s="97" t="s">
        <v>363</v>
      </c>
      <c r="B68" s="117"/>
      <c r="C68" s="117"/>
      <c r="D68" s="117"/>
      <c r="E68" s="117"/>
      <c r="F68" s="117"/>
      <c r="G68" s="117"/>
      <c r="H68" s="117"/>
      <c r="I68" s="117"/>
      <c r="J68" s="117"/>
      <c r="K68" s="117"/>
      <c r="L68" s="117"/>
      <c r="M68" s="117"/>
      <c r="N68" s="117"/>
      <c r="O68" s="117"/>
      <c r="P68" s="117"/>
      <c r="Q68" s="117"/>
    </row>
    <row r="69" spans="1:17" x14ac:dyDescent="0.25">
      <c r="A69" s="98" t="s">
        <v>166</v>
      </c>
      <c r="B69" s="115">
        <v>4.4280445000000004</v>
      </c>
      <c r="C69" s="115">
        <v>4.8</v>
      </c>
      <c r="D69" s="115">
        <v>4.3499999999999996</v>
      </c>
      <c r="E69" s="115">
        <v>5.99</v>
      </c>
      <c r="F69" s="115">
        <v>3.84</v>
      </c>
      <c r="G69" s="115">
        <v>3.81</v>
      </c>
      <c r="H69" s="115">
        <v>3.9</v>
      </c>
      <c r="I69" s="115">
        <v>4.22</v>
      </c>
      <c r="J69" s="115">
        <v>4.133</v>
      </c>
      <c r="K69" s="115">
        <v>4.4909999999999997</v>
      </c>
      <c r="L69" s="115">
        <v>3.8410000000000002</v>
      </c>
      <c r="M69" s="115">
        <v>4.2309999999999999</v>
      </c>
      <c r="N69" s="115">
        <v>4.6804750000000004</v>
      </c>
      <c r="O69" s="115">
        <v>4.1041373999999999</v>
      </c>
      <c r="P69" s="115">
        <v>4.4319567000000015</v>
      </c>
      <c r="Q69" s="115">
        <v>4.284933699999999</v>
      </c>
    </row>
    <row r="70" spans="1:17" x14ac:dyDescent="0.25">
      <c r="A70" s="93" t="s">
        <v>2</v>
      </c>
      <c r="B70" s="115">
        <v>138.39092149999991</v>
      </c>
      <c r="C70" s="115">
        <v>173.34</v>
      </c>
      <c r="D70" s="115">
        <v>75.739999999999995</v>
      </c>
      <c r="E70" s="115">
        <v>119.97</v>
      </c>
      <c r="F70" s="115">
        <v>150.22</v>
      </c>
      <c r="G70" s="115">
        <v>88.15</v>
      </c>
      <c r="H70" s="115">
        <v>79.010000000000005</v>
      </c>
      <c r="I70" s="115">
        <v>149.91999999999999</v>
      </c>
      <c r="J70" s="115">
        <v>110.889</v>
      </c>
      <c r="K70" s="115">
        <v>117.282</v>
      </c>
      <c r="L70" s="115">
        <v>110.182</v>
      </c>
      <c r="M70" s="115">
        <v>153.35499999999999</v>
      </c>
      <c r="N70" s="115">
        <v>154.05706530000003</v>
      </c>
      <c r="O70" s="115">
        <v>81.685783399999963</v>
      </c>
      <c r="P70" s="115">
        <v>162.72676719999987</v>
      </c>
      <c r="Q70" s="115">
        <v>209.04748170000065</v>
      </c>
    </row>
    <row r="71" spans="1:17" s="43" customFormat="1" x14ac:dyDescent="0.25">
      <c r="A71" s="93" t="s">
        <v>161</v>
      </c>
      <c r="B71" s="115">
        <v>846.20253910000008</v>
      </c>
      <c r="C71" s="115">
        <v>836.01</v>
      </c>
      <c r="D71" s="115">
        <v>774.32</v>
      </c>
      <c r="E71" s="115">
        <v>929.63</v>
      </c>
      <c r="F71" s="115">
        <v>848.11</v>
      </c>
      <c r="G71" s="115">
        <v>650.67999999999995</v>
      </c>
      <c r="H71" s="115">
        <v>678.4</v>
      </c>
      <c r="I71" s="115">
        <v>888.11</v>
      </c>
      <c r="J71" s="115">
        <v>755.89300000000003</v>
      </c>
      <c r="K71" s="115">
        <v>747.73800000000006</v>
      </c>
      <c r="L71" s="115">
        <v>723.43600000000004</v>
      </c>
      <c r="M71" s="115">
        <v>931.58900000000006</v>
      </c>
      <c r="N71" s="115">
        <v>887.11403210000003</v>
      </c>
      <c r="O71" s="115">
        <v>781.93532249999987</v>
      </c>
      <c r="P71" s="115">
        <v>941.88888120000001</v>
      </c>
      <c r="Q71" s="115">
        <v>1136.3693696000005</v>
      </c>
    </row>
    <row r="72" spans="1:17" s="43" customFormat="1" x14ac:dyDescent="0.25">
      <c r="A72" s="44" t="s">
        <v>239</v>
      </c>
      <c r="B72" s="116">
        <v>15.831065354930228</v>
      </c>
      <c r="C72" s="116">
        <v>20.16</v>
      </c>
      <c r="D72" s="116">
        <v>9.2200000000000006</v>
      </c>
      <c r="E72" s="116">
        <v>12.26</v>
      </c>
      <c r="F72" s="116">
        <v>17.260000000000002</v>
      </c>
      <c r="G72" s="116">
        <v>12.96</v>
      </c>
      <c r="H72" s="116">
        <v>11.07</v>
      </c>
      <c r="I72" s="116">
        <v>16.399999999999999</v>
      </c>
      <c r="J72" s="116">
        <v>14.122999999999999</v>
      </c>
      <c r="K72" s="116">
        <v>15.084</v>
      </c>
      <c r="L72" s="116">
        <v>14.699</v>
      </c>
      <c r="M72" s="116">
        <v>16.007000000000001</v>
      </c>
      <c r="N72" s="116">
        <v>16.838488051687321</v>
      </c>
      <c r="O72" s="116">
        <v>9.9217472043539914</v>
      </c>
      <c r="P72" s="116">
        <v>16.806102467026339</v>
      </c>
      <c r="Q72" s="116">
        <v>18.019013313609168</v>
      </c>
    </row>
    <row r="73" spans="1:17" s="43" customFormat="1" x14ac:dyDescent="0.25">
      <c r="A73" s="44" t="s">
        <v>55</v>
      </c>
      <c r="B73" s="119">
        <v>16.354349591906097</v>
      </c>
      <c r="C73" s="119">
        <v>20.73</v>
      </c>
      <c r="D73" s="119">
        <v>9.7799999999999994</v>
      </c>
      <c r="E73" s="119">
        <v>12.91</v>
      </c>
      <c r="F73" s="119">
        <v>17.71</v>
      </c>
      <c r="G73" s="119">
        <v>13.54</v>
      </c>
      <c r="H73" s="119">
        <v>11.647</v>
      </c>
      <c r="I73" s="119">
        <v>16.88</v>
      </c>
      <c r="J73" s="119">
        <v>14.67</v>
      </c>
      <c r="K73" s="119">
        <v>15.685</v>
      </c>
      <c r="L73" s="119">
        <v>15.23</v>
      </c>
      <c r="M73" s="119">
        <v>16.462</v>
      </c>
      <c r="N73" s="119">
        <v>17.366094969246742</v>
      </c>
      <c r="O73" s="119">
        <v>10.446616369603891</v>
      </c>
      <c r="P73" s="119">
        <v>17.276641698188449</v>
      </c>
      <c r="Q73" s="119">
        <v>18.396085576786085</v>
      </c>
    </row>
    <row r="74" spans="1:17" s="43" customFormat="1" ht="17.25" customHeight="1" x14ac:dyDescent="0.25">
      <c r="A74" s="40"/>
      <c r="B74" s="115"/>
      <c r="C74" s="115"/>
      <c r="D74" s="115"/>
      <c r="E74" s="115"/>
      <c r="F74" s="115"/>
      <c r="G74" s="115"/>
      <c r="H74" s="115"/>
      <c r="I74" s="115"/>
      <c r="J74" s="115"/>
      <c r="K74" s="115"/>
      <c r="L74" s="115"/>
      <c r="M74" s="115"/>
      <c r="N74" s="115"/>
      <c r="O74" s="115"/>
      <c r="P74" s="115"/>
      <c r="Q74" s="115"/>
    </row>
    <row r="75" spans="1:17" s="43" customFormat="1" ht="17.25" customHeight="1" x14ac:dyDescent="0.25">
      <c r="A75" s="49" t="s">
        <v>167</v>
      </c>
      <c r="B75" s="117"/>
      <c r="C75" s="117"/>
      <c r="D75" s="117"/>
      <c r="E75" s="117"/>
      <c r="F75" s="117"/>
      <c r="G75" s="117"/>
      <c r="H75" s="117"/>
      <c r="I75" s="117"/>
      <c r="J75" s="117"/>
      <c r="K75" s="117"/>
      <c r="L75" s="117"/>
      <c r="M75" s="117"/>
      <c r="N75" s="117"/>
      <c r="O75" s="117"/>
      <c r="P75" s="117"/>
      <c r="Q75" s="117"/>
    </row>
    <row r="76" spans="1:17" s="43" customFormat="1" x14ac:dyDescent="0.25">
      <c r="A76" s="44" t="s">
        <v>11</v>
      </c>
      <c r="B76" s="115">
        <v>-5.3476962000000006</v>
      </c>
      <c r="C76" s="115">
        <v>-1.0900000000000001</v>
      </c>
      <c r="D76" s="115">
        <v>9.6199999999999992</v>
      </c>
      <c r="E76" s="115">
        <v>-20.88</v>
      </c>
      <c r="F76" s="115">
        <v>-27.91</v>
      </c>
      <c r="G76" s="115">
        <v>-27.42</v>
      </c>
      <c r="H76" s="115">
        <v>-25.66</v>
      </c>
      <c r="I76" s="115">
        <v>-18.72</v>
      </c>
      <c r="J76" s="115">
        <v>-28.317</v>
      </c>
      <c r="K76" s="115">
        <v>-30.164999999999999</v>
      </c>
      <c r="L76" s="115">
        <v>-38.886000000000003</v>
      </c>
      <c r="M76" s="115">
        <v>-30.404</v>
      </c>
      <c r="N76" s="115">
        <v>-47.110157600000001</v>
      </c>
      <c r="O76" s="115">
        <v>-43.505505999999983</v>
      </c>
      <c r="P76" s="115">
        <v>-39.19270760000002</v>
      </c>
      <c r="Q76" s="115">
        <v>-46.948477999999994</v>
      </c>
    </row>
    <row r="77" spans="1:17" s="43" customFormat="1" x14ac:dyDescent="0.25">
      <c r="A77" s="97" t="s">
        <v>363</v>
      </c>
      <c r="B77" s="118"/>
      <c r="C77" s="118"/>
      <c r="D77" s="118"/>
      <c r="E77" s="118"/>
      <c r="F77" s="118"/>
      <c r="G77" s="118"/>
      <c r="H77" s="118"/>
      <c r="I77" s="118"/>
      <c r="J77" s="118"/>
      <c r="K77" s="118"/>
      <c r="L77" s="118"/>
      <c r="M77" s="118"/>
      <c r="N77" s="118"/>
      <c r="O77" s="118"/>
      <c r="P77" s="118"/>
      <c r="Q77" s="118"/>
    </row>
    <row r="78" spans="1:17" s="43" customFormat="1" x14ac:dyDescent="0.25">
      <c r="A78" s="98" t="s">
        <v>166</v>
      </c>
      <c r="B78" s="115">
        <v>0</v>
      </c>
      <c r="C78" s="115">
        <v>0</v>
      </c>
      <c r="D78" s="115">
        <v>0.46</v>
      </c>
      <c r="E78" s="115">
        <v>0.09</v>
      </c>
      <c r="F78" s="115">
        <v>0.16</v>
      </c>
      <c r="G78" s="115">
        <v>0.16</v>
      </c>
      <c r="H78" s="115">
        <v>0.15</v>
      </c>
      <c r="I78" s="115">
        <v>0.15</v>
      </c>
      <c r="J78" s="115">
        <v>0.153</v>
      </c>
      <c r="K78" s="115">
        <v>0.153</v>
      </c>
      <c r="L78" s="115">
        <v>0.153</v>
      </c>
      <c r="M78" s="115">
        <v>0.153</v>
      </c>
      <c r="N78" s="115">
        <v>0.153</v>
      </c>
      <c r="O78" s="115">
        <v>0.153</v>
      </c>
      <c r="P78" s="115">
        <v>0.15300000000000002</v>
      </c>
      <c r="Q78" s="115">
        <v>0.15299999999999997</v>
      </c>
    </row>
    <row r="79" spans="1:17" s="43" customFormat="1" x14ac:dyDescent="0.25">
      <c r="A79" s="44" t="s">
        <v>2</v>
      </c>
      <c r="B79" s="115">
        <v>-5.3476962000000006</v>
      </c>
      <c r="C79" s="115">
        <v>-1.0900000000000001</v>
      </c>
      <c r="D79" s="115">
        <v>10.08</v>
      </c>
      <c r="E79" s="115">
        <v>-20.79</v>
      </c>
      <c r="F79" s="115">
        <v>-27.76</v>
      </c>
      <c r="G79" s="115">
        <v>-27.26</v>
      </c>
      <c r="H79" s="115">
        <v>-25.52</v>
      </c>
      <c r="I79" s="115">
        <v>-18.559999999999999</v>
      </c>
      <c r="J79" s="115">
        <v>-28.164000000000001</v>
      </c>
      <c r="K79" s="115">
        <v>-30.012</v>
      </c>
      <c r="L79" s="115">
        <v>-38.732999999999997</v>
      </c>
      <c r="M79" s="115">
        <v>-30.251000000000001</v>
      </c>
      <c r="N79" s="115">
        <v>-46.957157600000002</v>
      </c>
      <c r="O79" s="115">
        <v>-43.352505999999984</v>
      </c>
      <c r="P79" s="115">
        <v>-39.039707600000021</v>
      </c>
      <c r="Q79" s="115">
        <v>-46.795477999999996</v>
      </c>
    </row>
    <row r="80" spans="1:17" s="43" customFormat="1" x14ac:dyDescent="0.25">
      <c r="A80" s="44"/>
      <c r="B80" s="115"/>
      <c r="C80" s="115"/>
      <c r="D80" s="115"/>
      <c r="E80" s="115"/>
      <c r="F80" s="115"/>
      <c r="G80" s="115"/>
      <c r="H80" s="115"/>
      <c r="I80" s="115"/>
      <c r="J80" s="115"/>
      <c r="K80" s="115"/>
      <c r="L80" s="115"/>
      <c r="M80" s="115"/>
      <c r="N80" s="115"/>
      <c r="O80" s="115"/>
      <c r="P80" s="115"/>
      <c r="Q80" s="115"/>
    </row>
    <row r="81" spans="1:17" s="43" customFormat="1" x14ac:dyDescent="0.25">
      <c r="A81" s="42" t="s">
        <v>14</v>
      </c>
      <c r="B81" s="115"/>
      <c r="C81" s="115"/>
      <c r="D81" s="115"/>
      <c r="E81" s="115"/>
      <c r="F81" s="115"/>
      <c r="G81" s="115"/>
      <c r="H81" s="115"/>
      <c r="I81" s="115"/>
      <c r="J81" s="115"/>
      <c r="K81" s="115"/>
      <c r="L81" s="115"/>
      <c r="M81" s="115"/>
      <c r="N81" s="115"/>
      <c r="O81" s="115"/>
      <c r="P81" s="115"/>
      <c r="Q81" s="115"/>
    </row>
    <row r="82" spans="1:17" s="43" customFormat="1" x14ac:dyDescent="0.25">
      <c r="A82" s="44" t="s">
        <v>11</v>
      </c>
      <c r="B82" s="115">
        <v>301.18635370000067</v>
      </c>
      <c r="C82" s="115">
        <v>400.77</v>
      </c>
      <c r="D82" s="115">
        <v>125.55</v>
      </c>
      <c r="E82" s="115">
        <v>164.94</v>
      </c>
      <c r="F82" s="115">
        <v>205.07</v>
      </c>
      <c r="G82" s="115">
        <v>-18.13</v>
      </c>
      <c r="H82" s="115">
        <v>80.89</v>
      </c>
      <c r="I82" s="115">
        <v>118.77</v>
      </c>
      <c r="J82" s="115">
        <v>87.525000000000006</v>
      </c>
      <c r="K82" s="115">
        <v>180.535</v>
      </c>
      <c r="L82" s="115">
        <v>182.86799999999999</v>
      </c>
      <c r="M82" s="115">
        <v>140.65</v>
      </c>
      <c r="N82" s="115">
        <v>198.56584320000104</v>
      </c>
      <c r="O82" s="115">
        <v>196.01740859999933</v>
      </c>
      <c r="P82" s="115">
        <v>276.85038800000115</v>
      </c>
      <c r="Q82" s="115">
        <v>283.98357079999892</v>
      </c>
    </row>
    <row r="83" spans="1:17" s="43" customFormat="1" x14ac:dyDescent="0.25">
      <c r="A83" s="97" t="s">
        <v>363</v>
      </c>
      <c r="B83" s="115"/>
      <c r="C83" s="115"/>
      <c r="D83" s="115"/>
      <c r="E83" s="115"/>
      <c r="F83" s="115"/>
      <c r="G83" s="115"/>
      <c r="H83" s="115"/>
      <c r="I83" s="115"/>
      <c r="J83" s="115"/>
      <c r="K83" s="115"/>
      <c r="L83" s="115"/>
      <c r="M83" s="115"/>
      <c r="N83" s="115"/>
      <c r="O83" s="115"/>
      <c r="P83" s="115"/>
      <c r="Q83" s="115"/>
    </row>
    <row r="84" spans="1:17" s="43" customFormat="1" x14ac:dyDescent="0.25">
      <c r="A84" s="98" t="s">
        <v>153</v>
      </c>
      <c r="B84" s="115">
        <v>14.541798100000001</v>
      </c>
      <c r="C84" s="115">
        <v>16.739999999999998</v>
      </c>
      <c r="D84" s="115">
        <v>18.14</v>
      </c>
      <c r="E84" s="115">
        <v>16.22</v>
      </c>
      <c r="F84" s="115">
        <v>15.98</v>
      </c>
      <c r="G84" s="115">
        <v>14.53</v>
      </c>
      <c r="H84" s="115">
        <v>15.04</v>
      </c>
      <c r="I84" s="115">
        <v>23.42</v>
      </c>
      <c r="J84" s="115">
        <v>15.856</v>
      </c>
      <c r="K84" s="115">
        <v>16.347999999999999</v>
      </c>
      <c r="L84" s="115">
        <v>16.001999999999999</v>
      </c>
      <c r="M84" s="115">
        <v>23.698</v>
      </c>
      <c r="N84" s="115">
        <v>37.384569999999997</v>
      </c>
      <c r="O84" s="115">
        <v>37.265205199999997</v>
      </c>
      <c r="P84" s="115">
        <v>40.365706400000001</v>
      </c>
      <c r="Q84" s="115">
        <v>40.273053700000006</v>
      </c>
    </row>
    <row r="85" spans="1:17" s="43" customFormat="1" x14ac:dyDescent="0.25">
      <c r="A85" s="44" t="s">
        <v>2</v>
      </c>
      <c r="B85" s="115">
        <v>315.7281518000006</v>
      </c>
      <c r="C85" s="115">
        <v>417.52</v>
      </c>
      <c r="D85" s="115">
        <v>143.68</v>
      </c>
      <c r="E85" s="115">
        <v>181.16</v>
      </c>
      <c r="F85" s="115">
        <v>221.05</v>
      </c>
      <c r="G85" s="115">
        <v>-3.6</v>
      </c>
      <c r="H85" s="115">
        <v>95.93</v>
      </c>
      <c r="I85" s="115">
        <v>142.19</v>
      </c>
      <c r="J85" s="115">
        <v>103.381</v>
      </c>
      <c r="K85" s="115">
        <v>196.88300000000001</v>
      </c>
      <c r="L85" s="115">
        <v>198.87</v>
      </c>
      <c r="M85" s="115">
        <v>164.34800000000001</v>
      </c>
      <c r="N85" s="115">
        <v>235.95041320000121</v>
      </c>
      <c r="O85" s="115">
        <v>233.2826137999993</v>
      </c>
      <c r="P85" s="115">
        <v>317.21609440000151</v>
      </c>
      <c r="Q85" s="115">
        <v>324.25662449999879</v>
      </c>
    </row>
    <row r="86" spans="1:17" s="43" customFormat="1" x14ac:dyDescent="0.25">
      <c r="A86" s="40" t="s">
        <v>161</v>
      </c>
      <c r="B86" s="115">
        <v>2301.9885053000003</v>
      </c>
      <c r="C86" s="115">
        <v>2454.88</v>
      </c>
      <c r="D86" s="115">
        <v>2189.62</v>
      </c>
      <c r="E86" s="115">
        <v>2334.44</v>
      </c>
      <c r="F86" s="115">
        <v>2090.8200000000002</v>
      </c>
      <c r="G86" s="115">
        <v>1489.04</v>
      </c>
      <c r="H86" s="115">
        <v>1747.93</v>
      </c>
      <c r="I86" s="115">
        <v>1935.43</v>
      </c>
      <c r="J86" s="115">
        <v>1660.9970000000001</v>
      </c>
      <c r="K86" s="115">
        <v>1957.876</v>
      </c>
      <c r="L86" s="115">
        <v>1934.751</v>
      </c>
      <c r="M86" s="115">
        <v>2308.65</v>
      </c>
      <c r="N86" s="115">
        <v>2484.1411405000003</v>
      </c>
      <c r="O86" s="115">
        <v>2730.5315300999996</v>
      </c>
      <c r="P86" s="115">
        <v>2782.2841070000009</v>
      </c>
      <c r="Q86" s="115">
        <v>3039.8873905999985</v>
      </c>
    </row>
    <row r="87" spans="1:17" s="43" customFormat="1" x14ac:dyDescent="0.25">
      <c r="A87" s="40" t="s">
        <v>239</v>
      </c>
      <c r="B87" s="119">
        <v>13.083747073739108</v>
      </c>
      <c r="C87" s="119">
        <v>16.329999999999998</v>
      </c>
      <c r="D87" s="119">
        <v>5.73</v>
      </c>
      <c r="E87" s="119">
        <v>7.07</v>
      </c>
      <c r="F87" s="119">
        <v>9.81</v>
      </c>
      <c r="G87" s="119">
        <v>-1.22</v>
      </c>
      <c r="H87" s="119">
        <v>4.63</v>
      </c>
      <c r="I87" s="119">
        <v>6.14</v>
      </c>
      <c r="J87" s="119">
        <v>5.2690000000000001</v>
      </c>
      <c r="K87" s="119">
        <v>9.2210000000000001</v>
      </c>
      <c r="L87" s="119">
        <v>9.452</v>
      </c>
      <c r="M87" s="119">
        <v>6.0919999999999996</v>
      </c>
      <c r="N87" s="119">
        <v>7.9933398293155609</v>
      </c>
      <c r="O87" s="119">
        <v>7.1787271613311594</v>
      </c>
      <c r="P87" s="119">
        <v>9.9504715317701766</v>
      </c>
      <c r="Q87" s="119">
        <v>9.341910877295609</v>
      </c>
    </row>
    <row r="88" spans="1:17" s="43" customFormat="1" x14ac:dyDescent="0.25">
      <c r="A88" s="44" t="s">
        <v>55</v>
      </c>
      <c r="B88" s="114">
        <v>13.715356589453728</v>
      </c>
      <c r="C88" s="114">
        <v>17.010000000000002</v>
      </c>
      <c r="D88" s="114">
        <v>6.56</v>
      </c>
      <c r="E88" s="114">
        <v>7.76</v>
      </c>
      <c r="F88" s="114">
        <v>10.57</v>
      </c>
      <c r="G88" s="114">
        <v>-0.24</v>
      </c>
      <c r="H88" s="114">
        <v>5.49</v>
      </c>
      <c r="I88" s="114">
        <v>7.3470000000000004</v>
      </c>
      <c r="J88" s="114">
        <v>6.2240000000000002</v>
      </c>
      <c r="K88" s="114">
        <v>10.055999999999999</v>
      </c>
      <c r="L88" s="114">
        <v>10.279</v>
      </c>
      <c r="M88" s="114">
        <v>7.1189999999999998</v>
      </c>
      <c r="N88" s="114">
        <v>9.4982692147882162</v>
      </c>
      <c r="O88" s="114">
        <v>8.543487274488859</v>
      </c>
      <c r="P88" s="114">
        <v>11.401283341334963</v>
      </c>
      <c r="Q88" s="114">
        <v>10.666731455338519</v>
      </c>
    </row>
    <row r="89" spans="1:17" s="43" customFormat="1" x14ac:dyDescent="0.25">
      <c r="A89" s="44"/>
      <c r="B89" s="111"/>
      <c r="C89" s="111"/>
      <c r="D89" s="111"/>
      <c r="E89" s="111"/>
      <c r="F89" s="111"/>
      <c r="G89" s="111"/>
      <c r="H89" s="111"/>
      <c r="I89" s="111"/>
      <c r="J89" s="111"/>
      <c r="K89" s="111"/>
      <c r="L89" s="111"/>
      <c r="M89" s="111"/>
      <c r="N89" s="111"/>
      <c r="O89" s="111"/>
      <c r="P89" s="111"/>
      <c r="Q89" s="111"/>
    </row>
    <row r="90" spans="1:17" s="43" customFormat="1" x14ac:dyDescent="0.25">
      <c r="A90" s="49" t="s">
        <v>5</v>
      </c>
      <c r="B90" s="113"/>
      <c r="C90" s="113"/>
      <c r="D90" s="113"/>
      <c r="E90" s="113"/>
      <c r="F90" s="113"/>
      <c r="G90" s="113"/>
      <c r="H90" s="113"/>
      <c r="I90" s="113"/>
      <c r="J90" s="113"/>
      <c r="K90" s="113"/>
      <c r="L90" s="113"/>
      <c r="M90" s="113"/>
      <c r="N90" s="113"/>
      <c r="O90" s="113"/>
      <c r="P90" s="113"/>
      <c r="Q90" s="113"/>
    </row>
    <row r="91" spans="1:17" s="43" customFormat="1" x14ac:dyDescent="0.25">
      <c r="A91" s="49" t="s">
        <v>14</v>
      </c>
      <c r="B91" s="113"/>
      <c r="C91" s="113"/>
      <c r="D91" s="113"/>
      <c r="E91" s="113"/>
      <c r="F91" s="113"/>
      <c r="G91" s="113"/>
      <c r="H91" s="113"/>
      <c r="I91" s="113"/>
      <c r="J91" s="113"/>
      <c r="K91" s="113"/>
      <c r="L91" s="113"/>
      <c r="M91" s="113"/>
      <c r="N91" s="113"/>
      <c r="O91" s="113"/>
      <c r="P91" s="113"/>
      <c r="Q91" s="113"/>
    </row>
    <row r="92" spans="1:17" s="43" customFormat="1" x14ac:dyDescent="0.25">
      <c r="A92" s="48" t="s">
        <v>188</v>
      </c>
      <c r="B92" s="115">
        <v>0</v>
      </c>
      <c r="C92" s="115">
        <v>0</v>
      </c>
      <c r="D92" s="115">
        <v>-122</v>
      </c>
      <c r="E92" s="115">
        <v>0</v>
      </c>
      <c r="F92" s="115">
        <v>0</v>
      </c>
      <c r="G92" s="115">
        <v>0</v>
      </c>
      <c r="H92" s="115">
        <v>-77</v>
      </c>
      <c r="I92" s="115">
        <v>0</v>
      </c>
      <c r="J92" s="115">
        <v>0</v>
      </c>
      <c r="K92" s="115">
        <v>0</v>
      </c>
      <c r="L92" s="115">
        <v>0</v>
      </c>
      <c r="M92" s="115">
        <v>0</v>
      </c>
      <c r="N92" s="115">
        <v>0</v>
      </c>
      <c r="O92" s="115">
        <v>-35</v>
      </c>
      <c r="P92" s="115">
        <v>0</v>
      </c>
      <c r="Q92" s="115">
        <v>0</v>
      </c>
    </row>
    <row r="93" spans="1:17" s="43" customFormat="1" x14ac:dyDescent="0.25">
      <c r="A93" s="48" t="s">
        <v>189</v>
      </c>
      <c r="B93" s="115">
        <v>0</v>
      </c>
      <c r="C93" s="115">
        <v>90</v>
      </c>
      <c r="D93" s="115">
        <v>0</v>
      </c>
      <c r="E93" s="115">
        <v>0</v>
      </c>
      <c r="F93" s="115">
        <v>0</v>
      </c>
      <c r="G93" s="115">
        <v>0</v>
      </c>
      <c r="H93" s="115">
        <v>0</v>
      </c>
      <c r="I93" s="115">
        <v>0</v>
      </c>
      <c r="J93" s="115">
        <v>0</v>
      </c>
      <c r="K93" s="115">
        <v>0</v>
      </c>
      <c r="L93" s="115">
        <v>0</v>
      </c>
      <c r="M93" s="115">
        <v>0</v>
      </c>
      <c r="N93" s="115">
        <v>0</v>
      </c>
      <c r="O93" s="115">
        <v>0</v>
      </c>
      <c r="P93" s="115">
        <v>0</v>
      </c>
      <c r="Q93" s="115">
        <v>0</v>
      </c>
    </row>
    <row r="94" spans="1:17" s="43" customFormat="1" x14ac:dyDescent="0.25">
      <c r="A94" s="48" t="s">
        <v>190</v>
      </c>
      <c r="B94" s="117">
        <v>0</v>
      </c>
      <c r="C94" s="117">
        <v>90</v>
      </c>
      <c r="D94" s="117">
        <v>-122</v>
      </c>
      <c r="E94" s="117">
        <v>0</v>
      </c>
      <c r="F94" s="117">
        <v>0</v>
      </c>
      <c r="G94" s="117">
        <v>0</v>
      </c>
      <c r="H94" s="117">
        <v>-77</v>
      </c>
      <c r="I94" s="117">
        <v>0</v>
      </c>
      <c r="J94" s="117">
        <v>0</v>
      </c>
      <c r="K94" s="117">
        <v>0</v>
      </c>
      <c r="L94" s="117">
        <v>0</v>
      </c>
      <c r="M94" s="117">
        <v>0</v>
      </c>
      <c r="N94" s="117">
        <v>0</v>
      </c>
      <c r="O94" s="117">
        <v>-35</v>
      </c>
      <c r="P94" s="117">
        <v>0</v>
      </c>
      <c r="Q94" s="117">
        <v>0</v>
      </c>
    </row>
    <row r="95" spans="1:17" s="43" customFormat="1" x14ac:dyDescent="0.25">
      <c r="A95" s="51"/>
      <c r="B95" s="115"/>
      <c r="C95" s="115"/>
      <c r="D95" s="115"/>
      <c r="E95" s="115"/>
      <c r="F95" s="111"/>
      <c r="G95" s="111"/>
      <c r="H95" s="111"/>
      <c r="I95" s="111"/>
      <c r="J95" s="111"/>
      <c r="K95" s="111"/>
      <c r="L95" s="111"/>
      <c r="M95" s="111"/>
      <c r="N95" s="111"/>
      <c r="O95" s="111"/>
      <c r="P95" s="111"/>
      <c r="Q95" s="111"/>
    </row>
    <row r="96" spans="1:17" s="43" customFormat="1" x14ac:dyDescent="0.25">
      <c r="A96" s="40" t="s">
        <v>229</v>
      </c>
      <c r="B96" s="117">
        <v>301.18635370000067</v>
      </c>
      <c r="C96" s="117">
        <v>310.77</v>
      </c>
      <c r="D96" s="117">
        <v>247.55</v>
      </c>
      <c r="E96" s="117">
        <v>164.94</v>
      </c>
      <c r="F96" s="117">
        <v>205.07</v>
      </c>
      <c r="G96" s="117">
        <v>-18.13</v>
      </c>
      <c r="H96" s="117">
        <v>157.88999999999999</v>
      </c>
      <c r="I96" s="117">
        <v>118.77</v>
      </c>
      <c r="J96" s="117">
        <v>87.525000000000006</v>
      </c>
      <c r="K96" s="117">
        <v>180.535</v>
      </c>
      <c r="L96" s="117">
        <v>182.86799999999999</v>
      </c>
      <c r="M96" s="117">
        <v>140.65</v>
      </c>
      <c r="N96" s="117">
        <v>198.56584320000104</v>
      </c>
      <c r="O96" s="117">
        <v>231.01740859999933</v>
      </c>
      <c r="P96" s="117">
        <v>276.85038800000115</v>
      </c>
      <c r="Q96" s="117">
        <v>283.98357079999892</v>
      </c>
    </row>
    <row r="97" spans="1:17" s="43" customFormat="1" x14ac:dyDescent="0.25">
      <c r="A97" s="40" t="s">
        <v>191</v>
      </c>
      <c r="B97" s="115">
        <v>315.7281518000006</v>
      </c>
      <c r="C97" s="115">
        <v>327.52</v>
      </c>
      <c r="D97" s="115">
        <v>265.68</v>
      </c>
      <c r="E97" s="115">
        <v>181.16</v>
      </c>
      <c r="F97" s="115">
        <v>221.05</v>
      </c>
      <c r="G97" s="115">
        <v>-3.6</v>
      </c>
      <c r="H97" s="115">
        <v>172.93</v>
      </c>
      <c r="I97" s="115">
        <v>142.19</v>
      </c>
      <c r="J97" s="115">
        <v>103.381</v>
      </c>
      <c r="K97" s="115">
        <v>196.88300000000001</v>
      </c>
      <c r="L97" s="115">
        <v>198.87</v>
      </c>
      <c r="M97" s="115">
        <v>164.34800000000001</v>
      </c>
      <c r="N97" s="115">
        <v>235.95041320000121</v>
      </c>
      <c r="O97" s="115">
        <v>268.2826137999993</v>
      </c>
      <c r="P97" s="115">
        <v>317.21609440000151</v>
      </c>
      <c r="Q97" s="115">
        <v>324.25662449999879</v>
      </c>
    </row>
    <row r="98" spans="1:17" s="43" customFormat="1" x14ac:dyDescent="0.25">
      <c r="A98" s="40" t="s">
        <v>161</v>
      </c>
      <c r="B98" s="115">
        <v>2301.9885053000003</v>
      </c>
      <c r="C98" s="115">
        <v>2454.88</v>
      </c>
      <c r="D98" s="115">
        <v>2189.62</v>
      </c>
      <c r="E98" s="115">
        <v>2334.44</v>
      </c>
      <c r="F98" s="115">
        <v>2090.8200000000002</v>
      </c>
      <c r="G98" s="115">
        <v>1489.04</v>
      </c>
      <c r="H98" s="115">
        <v>1747.93</v>
      </c>
      <c r="I98" s="115">
        <v>1935.43</v>
      </c>
      <c r="J98" s="115">
        <v>1660.9970000000001</v>
      </c>
      <c r="K98" s="115">
        <v>1957.876</v>
      </c>
      <c r="L98" s="115">
        <v>1934.751</v>
      </c>
      <c r="M98" s="115">
        <v>2308.65</v>
      </c>
      <c r="N98" s="115">
        <v>2484.1411405000003</v>
      </c>
      <c r="O98" s="115">
        <v>2730.5315300999996</v>
      </c>
      <c r="P98" s="115">
        <v>2782.2841070000009</v>
      </c>
      <c r="Q98" s="115">
        <v>3039.8873905999985</v>
      </c>
    </row>
    <row r="99" spans="1:17" s="43" customFormat="1" x14ac:dyDescent="0.25">
      <c r="A99" s="40" t="s">
        <v>230</v>
      </c>
      <c r="B99" s="120">
        <v>13.0837470737392</v>
      </c>
      <c r="C99" s="120">
        <v>12.66</v>
      </c>
      <c r="D99" s="120">
        <v>11.31</v>
      </c>
      <c r="E99" s="120">
        <v>7.07</v>
      </c>
      <c r="F99" s="120">
        <v>9.81</v>
      </c>
      <c r="G99" s="120">
        <v>-1.22</v>
      </c>
      <c r="H99" s="120">
        <v>9.0299999999999994</v>
      </c>
      <c r="I99" s="120">
        <v>6.14</v>
      </c>
      <c r="J99" s="120">
        <v>5.2690000000000001</v>
      </c>
      <c r="K99" s="120">
        <v>9.2210000000000001</v>
      </c>
      <c r="L99" s="120">
        <v>9.452</v>
      </c>
      <c r="M99" s="120">
        <v>6.0919999999999996</v>
      </c>
      <c r="N99" s="120">
        <v>7.9933398293155893</v>
      </c>
      <c r="O99" s="120">
        <v>8.4605288770109475</v>
      </c>
      <c r="P99" s="120">
        <v>9.9504715317701766</v>
      </c>
      <c r="Q99" s="120">
        <v>9.341910877295609</v>
      </c>
    </row>
    <row r="100" spans="1:17" s="43" customFormat="1" x14ac:dyDescent="0.25">
      <c r="A100" s="40" t="s">
        <v>231</v>
      </c>
      <c r="B100" s="116">
        <v>13.715453012605501</v>
      </c>
      <c r="C100" s="116">
        <v>13.34</v>
      </c>
      <c r="D100" s="116">
        <v>12.13</v>
      </c>
      <c r="E100" s="116">
        <v>7.76</v>
      </c>
      <c r="F100" s="116">
        <v>10.57</v>
      </c>
      <c r="G100" s="116">
        <v>-0.24</v>
      </c>
      <c r="H100" s="116">
        <v>9.89</v>
      </c>
      <c r="I100" s="114">
        <v>7.3470000000000004</v>
      </c>
      <c r="J100" s="116">
        <v>6.2240000000000002</v>
      </c>
      <c r="K100" s="116">
        <v>10.055999999999999</v>
      </c>
      <c r="L100" s="116">
        <v>10.279</v>
      </c>
      <c r="M100" s="116">
        <v>7.1189999999999998</v>
      </c>
      <c r="N100" s="116">
        <v>9.4982692147882481</v>
      </c>
      <c r="O100" s="116">
        <v>9.8252889901686657</v>
      </c>
      <c r="P100" s="116">
        <v>11.40128334133497</v>
      </c>
      <c r="Q100" s="116">
        <v>10.6667314553385</v>
      </c>
    </row>
    <row r="101" spans="1:17" s="43" customFormat="1" x14ac:dyDescent="0.25">
      <c r="A101" s="44"/>
      <c r="B101" s="111"/>
      <c r="C101" s="111"/>
      <c r="D101" s="111"/>
      <c r="E101" s="111"/>
      <c r="F101" s="111"/>
      <c r="G101" s="111"/>
      <c r="H101" s="111"/>
      <c r="I101" s="111"/>
      <c r="J101" s="111"/>
      <c r="K101" s="111"/>
      <c r="L101" s="111"/>
      <c r="M101" s="111"/>
      <c r="N101" s="111"/>
      <c r="O101" s="111"/>
      <c r="P101" s="111"/>
      <c r="Q101" s="111"/>
    </row>
    <row r="102" spans="1:17" s="43" customFormat="1" x14ac:dyDescent="0.25">
      <c r="A102" s="51" t="s">
        <v>184</v>
      </c>
      <c r="B102" s="117"/>
      <c r="C102" s="117"/>
      <c r="D102" s="117"/>
      <c r="E102" s="117"/>
      <c r="F102" s="117"/>
      <c r="G102" s="117"/>
      <c r="H102" s="117"/>
      <c r="I102" s="117"/>
      <c r="J102" s="117"/>
      <c r="K102" s="117"/>
      <c r="L102" s="117"/>
      <c r="M102" s="117"/>
      <c r="N102" s="117"/>
      <c r="O102" s="117"/>
      <c r="P102" s="117"/>
      <c r="Q102" s="117"/>
    </row>
    <row r="103" spans="1:17" s="43" customFormat="1" x14ac:dyDescent="0.25">
      <c r="A103" s="44" t="s">
        <v>185</v>
      </c>
      <c r="B103" s="115">
        <v>-18.936260699999998</v>
      </c>
      <c r="C103" s="115">
        <v>-23.1</v>
      </c>
      <c r="D103" s="115">
        <v>-75.08</v>
      </c>
      <c r="E103" s="115">
        <v>-125.45</v>
      </c>
      <c r="F103" s="115">
        <v>-100.31</v>
      </c>
      <c r="G103" s="115">
        <v>-42.75</v>
      </c>
      <c r="H103" s="115">
        <v>-56.39</v>
      </c>
      <c r="I103" s="115">
        <v>-65.400000000000006</v>
      </c>
      <c r="J103" s="115">
        <v>-32.783000000000001</v>
      </c>
      <c r="K103" s="115">
        <v>-18.707000000000001</v>
      </c>
      <c r="L103" s="115">
        <v>-21.466999999999999</v>
      </c>
      <c r="M103" s="115">
        <v>-82.438000000000002</v>
      </c>
      <c r="N103" s="115">
        <v>-17.423962</v>
      </c>
      <c r="O103" s="115">
        <v>-20.885541800000002</v>
      </c>
      <c r="P103" s="115">
        <v>-21.959767599999999</v>
      </c>
      <c r="Q103" s="115">
        <v>-69.692986199999979</v>
      </c>
    </row>
    <row r="104" spans="1:17" s="43" customFormat="1" x14ac:dyDescent="0.25">
      <c r="A104" s="44" t="s">
        <v>186</v>
      </c>
      <c r="B104" s="115">
        <v>-3.2078499000000003</v>
      </c>
      <c r="C104" s="115">
        <v>-2.36</v>
      </c>
      <c r="D104" s="115">
        <v>-1.49</v>
      </c>
      <c r="E104" s="115">
        <v>-1.95</v>
      </c>
      <c r="F104" s="115">
        <v>-0.62</v>
      </c>
      <c r="G104" s="115">
        <v>-0.12</v>
      </c>
      <c r="H104" s="115">
        <v>0.02</v>
      </c>
      <c r="I104" s="115">
        <v>0.01</v>
      </c>
      <c r="J104" s="115">
        <v>0</v>
      </c>
      <c r="K104" s="115">
        <v>0</v>
      </c>
      <c r="L104" s="115">
        <v>0</v>
      </c>
      <c r="M104" s="115">
        <v>0</v>
      </c>
      <c r="N104" s="115">
        <v>0</v>
      </c>
      <c r="O104" s="115">
        <v>0</v>
      </c>
      <c r="P104" s="115">
        <v>0</v>
      </c>
      <c r="Q104" s="115">
        <v>0</v>
      </c>
    </row>
    <row r="105" spans="1:17" s="43" customFormat="1" x14ac:dyDescent="0.25">
      <c r="A105" s="44" t="s">
        <v>187</v>
      </c>
      <c r="B105" s="118">
        <v>0</v>
      </c>
      <c r="C105" s="118">
        <v>-0.03</v>
      </c>
      <c r="D105" s="118">
        <v>-1.1499999999999999</v>
      </c>
      <c r="E105" s="118">
        <v>-4.3</v>
      </c>
      <c r="F105" s="118">
        <v>-3.08</v>
      </c>
      <c r="G105" s="118">
        <v>-0.47</v>
      </c>
      <c r="H105" s="118">
        <v>-1.05</v>
      </c>
      <c r="I105" s="118">
        <v>-2.52</v>
      </c>
      <c r="J105" s="118">
        <v>-0.88400000000000001</v>
      </c>
      <c r="K105" s="118">
        <v>-0.84599999999999997</v>
      </c>
      <c r="L105" s="118">
        <v>-0.75</v>
      </c>
      <c r="M105" s="118">
        <v>-1.504</v>
      </c>
      <c r="N105" s="118">
        <v>-0.40132050000000008</v>
      </c>
      <c r="O105" s="118">
        <v>-1.0686108999999999</v>
      </c>
      <c r="P105" s="118">
        <v>-1.5819568999999998</v>
      </c>
      <c r="Q105" s="118">
        <v>-5.9251195000000001</v>
      </c>
    </row>
    <row r="106" spans="1:17" s="43" customFormat="1" x14ac:dyDescent="0.25">
      <c r="A106" s="44" t="s">
        <v>240</v>
      </c>
      <c r="B106" s="115">
        <v>-22.144110599999998</v>
      </c>
      <c r="C106" s="115">
        <v>-25.49</v>
      </c>
      <c r="D106" s="115">
        <v>-77.72</v>
      </c>
      <c r="E106" s="115">
        <v>-131.69999999999999</v>
      </c>
      <c r="F106" s="115">
        <v>-104.01</v>
      </c>
      <c r="G106" s="115">
        <v>-43.34</v>
      </c>
      <c r="H106" s="115">
        <v>-57.42</v>
      </c>
      <c r="I106" s="115">
        <v>-67.91</v>
      </c>
      <c r="J106" s="115">
        <v>-33.665999999999997</v>
      </c>
      <c r="K106" s="115">
        <v>-19.553999999999998</v>
      </c>
      <c r="L106" s="115">
        <v>-22.216999999999999</v>
      </c>
      <c r="M106" s="115">
        <v>-83.941999999999993</v>
      </c>
      <c r="N106" s="115">
        <v>-17.8252825</v>
      </c>
      <c r="O106" s="115">
        <v>-21.954152700000002</v>
      </c>
      <c r="P106" s="115">
        <v>-23.541724500000001</v>
      </c>
      <c r="Q106" s="115">
        <v>-75.618105699999973</v>
      </c>
    </row>
    <row r="107" spans="1:17" s="43" customFormat="1" ht="17.25" customHeight="1" x14ac:dyDescent="0.25">
      <c r="A107" s="50"/>
      <c r="B107" s="117"/>
      <c r="C107" s="117"/>
      <c r="D107" s="117"/>
      <c r="E107" s="117"/>
      <c r="F107" s="117"/>
      <c r="G107" s="117"/>
      <c r="H107" s="117"/>
      <c r="I107" s="117"/>
      <c r="J107" s="117"/>
      <c r="K107" s="117"/>
      <c r="L107" s="117"/>
      <c r="M107" s="117"/>
      <c r="N107" s="117"/>
      <c r="O107" s="117"/>
      <c r="P107" s="117"/>
      <c r="Q107" s="117"/>
    </row>
    <row r="108" spans="1:17" x14ac:dyDescent="0.25">
      <c r="A108" s="3" t="s">
        <v>7</v>
      </c>
      <c r="B108" s="113"/>
      <c r="C108" s="113"/>
      <c r="D108" s="113"/>
      <c r="E108" s="113"/>
      <c r="F108" s="113"/>
      <c r="G108" s="113"/>
      <c r="H108" s="113"/>
      <c r="I108" s="113"/>
      <c r="J108" s="113"/>
      <c r="K108" s="113"/>
      <c r="L108" s="113"/>
      <c r="M108" s="113"/>
      <c r="N108" s="113"/>
      <c r="O108" s="113"/>
      <c r="P108" s="113"/>
      <c r="Q108" s="113"/>
    </row>
    <row r="109" spans="1:17" x14ac:dyDescent="0.25">
      <c r="A109" s="40" t="s">
        <v>72</v>
      </c>
      <c r="B109" s="115">
        <v>157.65763400000193</v>
      </c>
      <c r="C109" s="115">
        <v>-45.37</v>
      </c>
      <c r="D109" s="115">
        <v>24.31</v>
      </c>
      <c r="E109" s="115">
        <v>280.02999999999997</v>
      </c>
      <c r="F109" s="115">
        <v>-2.4</v>
      </c>
      <c r="G109" s="115">
        <v>26.04</v>
      </c>
      <c r="H109" s="115">
        <v>20.9</v>
      </c>
      <c r="I109" s="115">
        <v>438.08</v>
      </c>
      <c r="J109" s="115">
        <v>-31.474</v>
      </c>
      <c r="K109" s="115">
        <v>175.97900000000001</v>
      </c>
      <c r="L109" s="115">
        <v>377.37099999999998</v>
      </c>
      <c r="M109" s="115">
        <v>-1651.9570000000001</v>
      </c>
      <c r="N109" s="115">
        <v>-79.468431199999259</v>
      </c>
      <c r="O109" s="115">
        <v>-32.5363072000006</v>
      </c>
      <c r="P109" s="115">
        <v>-34.821370699998255</v>
      </c>
      <c r="Q109" s="115">
        <v>469.79114129999897</v>
      </c>
    </row>
    <row r="110" spans="1:17" x14ac:dyDescent="0.25">
      <c r="A110" s="97" t="s">
        <v>363</v>
      </c>
      <c r="B110" s="115"/>
      <c r="C110" s="115"/>
      <c r="D110" s="115"/>
      <c r="E110" s="115"/>
      <c r="F110" s="115"/>
      <c r="G110" s="115"/>
      <c r="H110" s="115"/>
      <c r="I110" s="115"/>
      <c r="J110" s="115"/>
      <c r="K110" s="115"/>
      <c r="L110" s="115"/>
      <c r="M110" s="115"/>
      <c r="N110" s="115"/>
      <c r="O110" s="115"/>
      <c r="P110" s="115"/>
      <c r="Q110" s="115"/>
    </row>
    <row r="111" spans="1:17" x14ac:dyDescent="0.25">
      <c r="A111" s="98" t="s">
        <v>159</v>
      </c>
      <c r="B111" s="117">
        <v>2.7589852000000001</v>
      </c>
      <c r="C111" s="117">
        <v>0.94</v>
      </c>
      <c r="D111" s="117">
        <v>2.4</v>
      </c>
      <c r="E111" s="117">
        <v>-0.53</v>
      </c>
      <c r="F111" s="117">
        <v>0.47</v>
      </c>
      <c r="G111" s="117">
        <v>6.43</v>
      </c>
      <c r="H111" s="117">
        <v>8.4499999999999993</v>
      </c>
      <c r="I111" s="117">
        <v>5.89</v>
      </c>
      <c r="J111" s="117">
        <v>3.8719999999999999</v>
      </c>
      <c r="K111" s="117">
        <v>4.5270000000000001</v>
      </c>
      <c r="L111" s="117">
        <v>5.62</v>
      </c>
      <c r="M111" s="117">
        <v>-11.657</v>
      </c>
      <c r="N111" s="117">
        <v>-6.1870085000000259</v>
      </c>
      <c r="O111" s="117">
        <v>5.8523013000000379</v>
      </c>
      <c r="P111" s="117">
        <v>22.275997799999999</v>
      </c>
      <c r="Q111" s="117">
        <v>33.254135199999951</v>
      </c>
    </row>
    <row r="112" spans="1:17" x14ac:dyDescent="0.25">
      <c r="A112" s="98" t="s">
        <v>78</v>
      </c>
      <c r="B112" s="115">
        <v>21.5311296</v>
      </c>
      <c r="C112" s="115">
        <v>70.069999999999993</v>
      </c>
      <c r="D112" s="115">
        <v>107.74</v>
      </c>
      <c r="E112" s="115">
        <v>75.680000000000007</v>
      </c>
      <c r="F112" s="115">
        <v>18.010000000000002</v>
      </c>
      <c r="G112" s="115">
        <v>-1.83</v>
      </c>
      <c r="H112" s="115">
        <v>33.340000000000003</v>
      </c>
      <c r="I112" s="115">
        <v>16.38</v>
      </c>
      <c r="J112" s="115">
        <v>50.813000000000002</v>
      </c>
      <c r="K112" s="115">
        <v>42.244</v>
      </c>
      <c r="L112" s="115">
        <v>28.542999999999999</v>
      </c>
      <c r="M112" s="115">
        <v>19.673999999999999</v>
      </c>
      <c r="N112" s="115">
        <v>44.033703099999983</v>
      </c>
      <c r="O112" s="115">
        <v>118.0352738</v>
      </c>
      <c r="P112" s="115">
        <v>33.657034100000018</v>
      </c>
      <c r="Q112" s="115">
        <v>30.294803399999978</v>
      </c>
    </row>
    <row r="113" spans="1:17" x14ac:dyDescent="0.25">
      <c r="A113" s="98" t="s">
        <v>168</v>
      </c>
      <c r="B113" s="115">
        <v>35</v>
      </c>
      <c r="C113" s="115">
        <v>405.96</v>
      </c>
      <c r="D113" s="115">
        <v>-0.06</v>
      </c>
      <c r="E113" s="115">
        <v>-0.01</v>
      </c>
      <c r="F113" s="115">
        <v>0</v>
      </c>
      <c r="G113" s="115">
        <v>0</v>
      </c>
      <c r="H113" s="115">
        <v>0</v>
      </c>
      <c r="I113" s="115">
        <v>0</v>
      </c>
      <c r="J113" s="115">
        <v>0</v>
      </c>
      <c r="K113" s="115">
        <v>0</v>
      </c>
      <c r="L113" s="115">
        <v>0</v>
      </c>
      <c r="M113" s="115">
        <v>2102.69</v>
      </c>
      <c r="N113" s="115">
        <v>0</v>
      </c>
      <c r="O113" s="115">
        <v>-3.56894</v>
      </c>
      <c r="P113" s="115">
        <v>0</v>
      </c>
      <c r="Q113" s="115">
        <v>0</v>
      </c>
    </row>
    <row r="114" spans="1:17" x14ac:dyDescent="0.25">
      <c r="A114" s="98" t="s">
        <v>387</v>
      </c>
      <c r="B114" s="115"/>
      <c r="C114" s="115"/>
      <c r="D114" s="115"/>
      <c r="E114" s="115"/>
      <c r="F114" s="115"/>
      <c r="G114" s="115"/>
      <c r="H114" s="115"/>
      <c r="I114" s="115"/>
      <c r="J114" s="115"/>
      <c r="K114" s="115"/>
      <c r="L114" s="115"/>
      <c r="M114" s="115"/>
      <c r="N114" s="115"/>
      <c r="O114" s="115"/>
      <c r="P114" s="115">
        <v>8.0380000000000003</v>
      </c>
      <c r="Q114" s="115">
        <v>0</v>
      </c>
    </row>
    <row r="115" spans="1:17" x14ac:dyDescent="0.25">
      <c r="A115" s="40" t="s">
        <v>7</v>
      </c>
      <c r="B115" s="118">
        <v>216.94774880000193</v>
      </c>
      <c r="C115" s="118">
        <v>431.6</v>
      </c>
      <c r="D115" s="118">
        <v>134.38999999999999</v>
      </c>
      <c r="E115" s="118">
        <v>355.17</v>
      </c>
      <c r="F115" s="118">
        <v>16.09</v>
      </c>
      <c r="G115" s="118">
        <v>30.64</v>
      </c>
      <c r="H115" s="118">
        <v>62.69</v>
      </c>
      <c r="I115" s="118">
        <v>460.35</v>
      </c>
      <c r="J115" s="118">
        <v>23.210999999999999</v>
      </c>
      <c r="K115" s="118">
        <v>222.749</v>
      </c>
      <c r="L115" s="118">
        <v>411.53399999999999</v>
      </c>
      <c r="M115" s="118">
        <v>458.74900000000002</v>
      </c>
      <c r="N115" s="118">
        <v>-41.621736599999295</v>
      </c>
      <c r="O115" s="118">
        <v>87.782327899999444</v>
      </c>
      <c r="P115" s="118">
        <v>29.149661200001763</v>
      </c>
      <c r="Q115" s="118">
        <v>533.34007989999895</v>
      </c>
    </row>
    <row r="116" spans="1:17" x14ac:dyDescent="0.25">
      <c r="A116" s="40"/>
      <c r="B116" s="117"/>
      <c r="C116" s="117"/>
      <c r="D116" s="117"/>
      <c r="E116" s="117"/>
      <c r="F116" s="117"/>
      <c r="G116" s="117"/>
      <c r="H116" s="117"/>
      <c r="I116" s="117"/>
      <c r="J116" s="117"/>
      <c r="K116" s="117"/>
      <c r="L116" s="117"/>
      <c r="M116" s="117"/>
      <c r="N116" s="117"/>
      <c r="O116" s="117"/>
      <c r="P116" s="117"/>
      <c r="Q116" s="117"/>
    </row>
    <row r="117" spans="1:17" x14ac:dyDescent="0.25">
      <c r="A117" s="51" t="s">
        <v>169</v>
      </c>
      <c r="B117" s="111"/>
      <c r="C117" s="111"/>
      <c r="D117" s="111"/>
      <c r="E117" s="111"/>
      <c r="F117" s="111"/>
      <c r="G117" s="111"/>
      <c r="H117" s="111"/>
      <c r="I117" s="111"/>
      <c r="J117" s="111"/>
      <c r="K117" s="111"/>
      <c r="L117" s="111"/>
      <c r="M117" s="111"/>
      <c r="N117" s="111"/>
      <c r="O117" s="111"/>
      <c r="P117" s="111"/>
      <c r="Q117" s="111"/>
    </row>
    <row r="118" spans="1:17" x14ac:dyDescent="0.25">
      <c r="A118" s="40" t="s">
        <v>170</v>
      </c>
      <c r="B118" s="115">
        <v>9.0878520000000016</v>
      </c>
      <c r="C118" s="115">
        <v>13.83</v>
      </c>
      <c r="D118" s="115">
        <v>7.17</v>
      </c>
      <c r="E118" s="115">
        <v>3.69</v>
      </c>
      <c r="F118" s="115">
        <v>666.31</v>
      </c>
      <c r="G118" s="115">
        <v>872.39</v>
      </c>
      <c r="H118" s="115">
        <v>663.59</v>
      </c>
      <c r="I118" s="115">
        <v>403.27</v>
      </c>
      <c r="J118" s="115">
        <v>256.53100000000001</v>
      </c>
      <c r="K118" s="115">
        <v>253.25</v>
      </c>
      <c r="L118" s="115">
        <v>0.376</v>
      </c>
      <c r="M118" s="115">
        <v>1044.8019999999999</v>
      </c>
      <c r="N118" s="115">
        <v>1028.522833</v>
      </c>
      <c r="O118" s="115">
        <v>1291.6029550999999</v>
      </c>
      <c r="P118" s="115">
        <v>305.59134090000003</v>
      </c>
      <c r="Q118" s="115">
        <v>7.1236763999999999</v>
      </c>
    </row>
    <row r="119" spans="1:17" x14ac:dyDescent="0.25">
      <c r="A119" s="40" t="s">
        <v>171</v>
      </c>
      <c r="B119" s="118">
        <v>19.609754599999999</v>
      </c>
      <c r="C119" s="118">
        <v>3.33</v>
      </c>
      <c r="D119" s="118">
        <v>0</v>
      </c>
      <c r="E119" s="118">
        <v>0</v>
      </c>
      <c r="F119" s="118">
        <v>0</v>
      </c>
      <c r="G119" s="118">
        <v>0</v>
      </c>
      <c r="H119" s="118">
        <v>0</v>
      </c>
      <c r="I119" s="118">
        <v>0</v>
      </c>
      <c r="J119" s="118">
        <v>0</v>
      </c>
      <c r="K119" s="118">
        <v>0</v>
      </c>
      <c r="L119" s="118">
        <v>0</v>
      </c>
      <c r="M119" s="118">
        <v>0</v>
      </c>
      <c r="N119" s="118">
        <v>0</v>
      </c>
      <c r="O119" s="118">
        <v>0</v>
      </c>
      <c r="P119" s="118">
        <v>0</v>
      </c>
      <c r="Q119" s="118">
        <v>0</v>
      </c>
    </row>
    <row r="120" spans="1:17" x14ac:dyDescent="0.25">
      <c r="A120" s="40" t="s">
        <v>172</v>
      </c>
      <c r="B120" s="115">
        <v>97.483000000000004</v>
      </c>
      <c r="C120" s="115">
        <v>99.68</v>
      </c>
      <c r="D120" s="115">
        <v>6049.71</v>
      </c>
      <c r="E120" s="115">
        <v>989.96</v>
      </c>
      <c r="F120" s="115">
        <v>0</v>
      </c>
      <c r="G120" s="115">
        <v>0</v>
      </c>
      <c r="H120" s="115">
        <v>0</v>
      </c>
      <c r="I120" s="115">
        <v>0</v>
      </c>
      <c r="J120" s="115">
        <v>0</v>
      </c>
      <c r="K120" s="115">
        <v>0</v>
      </c>
      <c r="L120" s="115">
        <v>0</v>
      </c>
      <c r="M120" s="115">
        <v>0</v>
      </c>
      <c r="N120" s="115">
        <v>0</v>
      </c>
      <c r="O120" s="115">
        <v>0</v>
      </c>
      <c r="P120" s="115">
        <v>0</v>
      </c>
      <c r="Q120" s="115">
        <v>0</v>
      </c>
    </row>
    <row r="121" spans="1:17" s="3" customFormat="1" x14ac:dyDescent="0.25">
      <c r="A121" s="40" t="s">
        <v>173</v>
      </c>
      <c r="B121" s="115">
        <v>126.17983940000001</v>
      </c>
      <c r="C121" s="115">
        <v>116.84</v>
      </c>
      <c r="D121" s="115">
        <v>6056.88</v>
      </c>
      <c r="E121" s="115">
        <v>993.65</v>
      </c>
      <c r="F121" s="115">
        <v>666.31</v>
      </c>
      <c r="G121" s="115">
        <v>872.39</v>
      </c>
      <c r="H121" s="115">
        <v>663.59</v>
      </c>
      <c r="I121" s="115">
        <v>403.27</v>
      </c>
      <c r="J121" s="115">
        <v>256.53100000000001</v>
      </c>
      <c r="K121" s="115">
        <v>253.25</v>
      </c>
      <c r="L121" s="115">
        <v>0.376</v>
      </c>
      <c r="M121" s="115">
        <v>1044.8019999999999</v>
      </c>
      <c r="N121" s="115">
        <v>1028.522833</v>
      </c>
      <c r="O121" s="115">
        <v>1291.6029550999999</v>
      </c>
      <c r="P121" s="115">
        <v>305.59134090000003</v>
      </c>
      <c r="Q121" s="115">
        <v>7.1236763999999999</v>
      </c>
    </row>
    <row r="122" spans="1:17" x14ac:dyDescent="0.25">
      <c r="A122" s="40" t="s">
        <v>174</v>
      </c>
      <c r="B122" s="117">
        <v>30.344000000000001</v>
      </c>
      <c r="C122" s="117">
        <v>16.54</v>
      </c>
      <c r="D122" s="117">
        <v>29.72</v>
      </c>
      <c r="E122" s="117">
        <v>234.31</v>
      </c>
      <c r="F122" s="117">
        <v>0</v>
      </c>
      <c r="G122" s="117">
        <v>0</v>
      </c>
      <c r="H122" s="117">
        <v>0</v>
      </c>
      <c r="I122" s="117">
        <v>0</v>
      </c>
      <c r="J122" s="117">
        <v>0</v>
      </c>
      <c r="K122" s="117">
        <v>0</v>
      </c>
      <c r="L122" s="117">
        <v>0</v>
      </c>
      <c r="M122" s="117">
        <v>0</v>
      </c>
      <c r="N122" s="117">
        <v>0</v>
      </c>
      <c r="O122" s="117">
        <v>0</v>
      </c>
      <c r="P122" s="117">
        <v>0</v>
      </c>
      <c r="Q122" s="117">
        <v>0</v>
      </c>
    </row>
    <row r="123" spans="1:17" x14ac:dyDescent="0.25">
      <c r="A123" s="40" t="s">
        <v>175</v>
      </c>
      <c r="B123" s="115">
        <v>0</v>
      </c>
      <c r="C123" s="115">
        <v>0</v>
      </c>
      <c r="D123" s="115">
        <v>0</v>
      </c>
      <c r="E123" s="115">
        <v>4.2</v>
      </c>
      <c r="F123" s="115">
        <v>11.22</v>
      </c>
      <c r="G123" s="115">
        <v>8.65</v>
      </c>
      <c r="H123" s="115">
        <v>9.06</v>
      </c>
      <c r="I123" s="115">
        <v>6.31</v>
      </c>
      <c r="J123" s="115">
        <v>6.4909999999999997</v>
      </c>
      <c r="K123" s="115">
        <v>6.0510000000000002</v>
      </c>
      <c r="L123" s="115">
        <v>12.547000000000001</v>
      </c>
      <c r="M123" s="115">
        <v>5.1100000000000003</v>
      </c>
      <c r="N123" s="115">
        <v>24.262</v>
      </c>
      <c r="O123" s="115">
        <v>82.245000000000005</v>
      </c>
      <c r="P123" s="115">
        <v>135.99299999999999</v>
      </c>
      <c r="Q123" s="115">
        <v>53.999000000000002</v>
      </c>
    </row>
    <row r="124" spans="1:17" x14ac:dyDescent="0.25">
      <c r="A124" s="40" t="s">
        <v>176</v>
      </c>
      <c r="B124" s="115">
        <v>1.19577</v>
      </c>
      <c r="C124" s="115">
        <v>1.21</v>
      </c>
      <c r="D124" s="115">
        <v>1.23</v>
      </c>
      <c r="E124" s="115">
        <v>8.34</v>
      </c>
      <c r="F124" s="115">
        <v>1.79</v>
      </c>
      <c r="G124" s="115">
        <v>2.86</v>
      </c>
      <c r="H124" s="115">
        <v>2.25</v>
      </c>
      <c r="I124" s="115">
        <v>1.94</v>
      </c>
      <c r="J124" s="115">
        <v>1.9750000000000001</v>
      </c>
      <c r="K124" s="115">
        <v>2.1989999999999998</v>
      </c>
      <c r="L124" s="115">
        <v>1.786</v>
      </c>
      <c r="M124" s="115">
        <v>2.879</v>
      </c>
      <c r="N124" s="115">
        <v>5.2326988999999999</v>
      </c>
      <c r="O124" s="115">
        <v>7.0321360000000004</v>
      </c>
      <c r="P124" s="115">
        <v>6.2342919999999999</v>
      </c>
      <c r="Q124" s="115">
        <v>8.0328936999999989</v>
      </c>
    </row>
    <row r="125" spans="1:17" s="3" customFormat="1" x14ac:dyDescent="0.25">
      <c r="A125" s="40" t="s">
        <v>177</v>
      </c>
      <c r="B125" s="118">
        <v>157.719979</v>
      </c>
      <c r="C125" s="118">
        <v>134.6</v>
      </c>
      <c r="D125" s="118">
        <v>6087.83</v>
      </c>
      <c r="E125" s="118">
        <v>1240.5</v>
      </c>
      <c r="F125" s="118">
        <v>679.32</v>
      </c>
      <c r="G125" s="118">
        <v>883.9</v>
      </c>
      <c r="H125" s="118">
        <v>674.9</v>
      </c>
      <c r="I125" s="118">
        <v>411.53</v>
      </c>
      <c r="J125" s="118">
        <v>264.99700000000001</v>
      </c>
      <c r="K125" s="118">
        <v>261.5</v>
      </c>
      <c r="L125" s="118">
        <v>14.71</v>
      </c>
      <c r="M125" s="118">
        <v>1052.7909999999999</v>
      </c>
      <c r="N125" s="118">
        <v>1058.0175319</v>
      </c>
      <c r="O125" s="118">
        <v>1380.8800910999998</v>
      </c>
      <c r="P125" s="118">
        <v>447.81863290000001</v>
      </c>
      <c r="Q125" s="118">
        <v>69.155570100000006</v>
      </c>
    </row>
    <row r="126" spans="1:17" x14ac:dyDescent="0.25">
      <c r="A126" s="40" t="s">
        <v>41</v>
      </c>
      <c r="B126" s="115">
        <v>66.39089109999999</v>
      </c>
      <c r="C126" s="115">
        <v>126.66</v>
      </c>
      <c r="D126" s="115">
        <v>155.37</v>
      </c>
      <c r="E126" s="115">
        <v>3.37</v>
      </c>
      <c r="F126" s="115">
        <v>600.9</v>
      </c>
      <c r="G126" s="115">
        <v>600.75</v>
      </c>
      <c r="H126" s="115">
        <v>600.65</v>
      </c>
      <c r="I126" s="115">
        <v>600.51</v>
      </c>
      <c r="J126" s="115">
        <v>600.41800000000001</v>
      </c>
      <c r="K126" s="115">
        <v>600.30999999999995</v>
      </c>
      <c r="L126" s="115">
        <v>600.21299999999997</v>
      </c>
      <c r="M126" s="115">
        <v>1214.7739999999999</v>
      </c>
      <c r="N126" s="115">
        <v>1220.3202276</v>
      </c>
      <c r="O126" s="115">
        <v>1243.8548303</v>
      </c>
      <c r="P126" s="115">
        <v>2779.9047089000001</v>
      </c>
      <c r="Q126" s="115">
        <v>2824.4056215999999</v>
      </c>
    </row>
    <row r="127" spans="1:17" s="3" customFormat="1" x14ac:dyDescent="0.25">
      <c r="A127" s="40" t="s">
        <v>178</v>
      </c>
      <c r="B127" s="115">
        <v>224.1108701</v>
      </c>
      <c r="C127" s="115">
        <v>261.26</v>
      </c>
      <c r="D127" s="115">
        <v>6243.2</v>
      </c>
      <c r="E127" s="115">
        <v>1243.0899999999999</v>
      </c>
      <c r="F127" s="115">
        <v>1280.23</v>
      </c>
      <c r="G127" s="115">
        <v>1484.65</v>
      </c>
      <c r="H127" s="115">
        <v>1275.55</v>
      </c>
      <c r="I127" s="115">
        <v>1012.04</v>
      </c>
      <c r="J127" s="115">
        <v>865.41499999999996</v>
      </c>
      <c r="K127" s="115">
        <v>861.81</v>
      </c>
      <c r="L127" s="115">
        <v>614.923</v>
      </c>
      <c r="M127" s="115">
        <v>2267.5659999999998</v>
      </c>
      <c r="N127" s="115">
        <v>2278.3377595000002</v>
      </c>
      <c r="O127" s="115">
        <v>2624.7349213999996</v>
      </c>
      <c r="P127" s="115">
        <v>3227.7233418000001</v>
      </c>
      <c r="Q127" s="115">
        <v>2893.5611916999997</v>
      </c>
    </row>
    <row r="128" spans="1:17" x14ac:dyDescent="0.25">
      <c r="A128" s="40" t="s">
        <v>63</v>
      </c>
      <c r="B128" s="117">
        <v>176.4147007</v>
      </c>
      <c r="C128" s="117">
        <v>280.05</v>
      </c>
      <c r="D128" s="117">
        <v>417.84</v>
      </c>
      <c r="E128" s="117">
        <v>650.61</v>
      </c>
      <c r="F128" s="117">
        <v>627.17999999999995</v>
      </c>
      <c r="G128" s="117">
        <v>847.85</v>
      </c>
      <c r="H128" s="117">
        <v>639.91999999999996</v>
      </c>
      <c r="I128" s="117">
        <v>796.96</v>
      </c>
      <c r="J128" s="117">
        <v>616.45000000000005</v>
      </c>
      <c r="K128" s="117">
        <v>743.05100000000004</v>
      </c>
      <c r="L128" s="117">
        <v>851.61500000000001</v>
      </c>
      <c r="M128" s="117">
        <v>835.78800000000001</v>
      </c>
      <c r="N128" s="117">
        <v>663.79274039999996</v>
      </c>
      <c r="O128" s="117">
        <v>581.1885559000001</v>
      </c>
      <c r="P128" s="117">
        <v>894.20732269999996</v>
      </c>
      <c r="Q128" s="117">
        <v>898.2653370999999</v>
      </c>
    </row>
    <row r="129" spans="1:17" x14ac:dyDescent="0.25">
      <c r="A129" s="40" t="s">
        <v>179</v>
      </c>
      <c r="B129" s="115">
        <v>0</v>
      </c>
      <c r="C129" s="115">
        <v>0</v>
      </c>
      <c r="D129" s="115">
        <v>0</v>
      </c>
      <c r="E129" s="115">
        <v>3.95</v>
      </c>
      <c r="F129" s="115">
        <v>14.25</v>
      </c>
      <c r="G129" s="115">
        <v>8.31</v>
      </c>
      <c r="H129" s="115">
        <v>7.38</v>
      </c>
      <c r="I129" s="115">
        <v>11.96</v>
      </c>
      <c r="J129" s="115">
        <v>13.396000000000001</v>
      </c>
      <c r="K129" s="115">
        <v>9.0139999999999993</v>
      </c>
      <c r="L129" s="115">
        <v>15.994999999999999</v>
      </c>
      <c r="M129" s="115">
        <v>12.736000000000001</v>
      </c>
      <c r="N129" s="115">
        <v>24.79</v>
      </c>
      <c r="O129" s="115">
        <v>20.96</v>
      </c>
      <c r="P129" s="115">
        <v>43.003</v>
      </c>
      <c r="Q129" s="115">
        <v>151.66200000000001</v>
      </c>
    </row>
    <row r="130" spans="1:17" x14ac:dyDescent="0.25">
      <c r="A130" s="40" t="s">
        <v>180</v>
      </c>
      <c r="B130" s="115">
        <v>1.8462285000000001</v>
      </c>
      <c r="C130" s="115">
        <v>2.6</v>
      </c>
      <c r="D130" s="115">
        <v>2.0299999999999998</v>
      </c>
      <c r="E130" s="115">
        <v>1.71</v>
      </c>
      <c r="F130" s="115">
        <v>1.27</v>
      </c>
      <c r="G130" s="115">
        <v>0.92</v>
      </c>
      <c r="H130" s="115">
        <v>0.85</v>
      </c>
      <c r="I130" s="115">
        <v>0.96</v>
      </c>
      <c r="J130" s="115">
        <v>0.55200000000000005</v>
      </c>
      <c r="K130" s="115">
        <v>0.37</v>
      </c>
      <c r="L130" s="115">
        <v>0.46200000000000002</v>
      </c>
      <c r="M130" s="115">
        <v>0.55300000000000005</v>
      </c>
      <c r="N130" s="115">
        <v>1.4001557</v>
      </c>
      <c r="O130" s="115">
        <v>0.99288710000000002</v>
      </c>
      <c r="P130" s="115">
        <v>0.93518259999999998</v>
      </c>
      <c r="Q130" s="115">
        <v>0.60408169999999994</v>
      </c>
    </row>
    <row r="131" spans="1:17" x14ac:dyDescent="0.25">
      <c r="A131" s="40" t="s">
        <v>181</v>
      </c>
      <c r="B131" s="118">
        <v>799.10799999999995</v>
      </c>
      <c r="C131" s="118">
        <v>138.13999999999999</v>
      </c>
      <c r="D131" s="118">
        <v>0</v>
      </c>
      <c r="E131" s="118">
        <v>0</v>
      </c>
      <c r="F131" s="118">
        <v>0</v>
      </c>
      <c r="G131" s="118">
        <v>0</v>
      </c>
      <c r="H131" s="118">
        <v>0</v>
      </c>
      <c r="I131" s="118">
        <v>0</v>
      </c>
      <c r="J131" s="118">
        <v>0</v>
      </c>
      <c r="K131" s="118">
        <v>0</v>
      </c>
      <c r="L131" s="118">
        <v>0</v>
      </c>
      <c r="M131" s="118">
        <v>0</v>
      </c>
      <c r="N131" s="118">
        <v>0</v>
      </c>
      <c r="O131" s="118">
        <v>0</v>
      </c>
      <c r="P131" s="118">
        <v>0</v>
      </c>
      <c r="Q131" s="118">
        <v>0</v>
      </c>
    </row>
    <row r="132" spans="1:17" x14ac:dyDescent="0.25">
      <c r="A132" s="40" t="s">
        <v>42</v>
      </c>
      <c r="B132" s="115">
        <v>977.68792919999999</v>
      </c>
      <c r="C132" s="115">
        <v>421.1</v>
      </c>
      <c r="D132" s="115">
        <v>419.99</v>
      </c>
      <c r="E132" s="115">
        <v>656.26</v>
      </c>
      <c r="F132" s="115">
        <v>642.70000000000005</v>
      </c>
      <c r="G132" s="115">
        <v>857.08</v>
      </c>
      <c r="H132" s="115">
        <v>648.15</v>
      </c>
      <c r="I132" s="115">
        <v>809.87</v>
      </c>
      <c r="J132" s="115">
        <v>630.39700000000005</v>
      </c>
      <c r="K132" s="115">
        <v>752.43499999999995</v>
      </c>
      <c r="L132" s="115">
        <v>868.07299999999998</v>
      </c>
      <c r="M132" s="115">
        <v>849.077</v>
      </c>
      <c r="N132" s="115">
        <v>689.98289609999995</v>
      </c>
      <c r="O132" s="115">
        <v>603.14144300000009</v>
      </c>
      <c r="P132" s="115">
        <v>938.14550529999997</v>
      </c>
      <c r="Q132" s="115">
        <v>1250.5314188</v>
      </c>
    </row>
    <row r="133" spans="1:17" x14ac:dyDescent="0.25">
      <c r="A133" s="40" t="s">
        <v>182</v>
      </c>
      <c r="B133" s="115">
        <v>-753.57705909999981</v>
      </c>
      <c r="C133" s="115">
        <v>-159.84</v>
      </c>
      <c r="D133" s="115">
        <v>5823.21</v>
      </c>
      <c r="E133" s="115">
        <v>586.82000000000005</v>
      </c>
      <c r="F133" s="115">
        <v>637.52</v>
      </c>
      <c r="G133" s="115">
        <v>627.57000000000005</v>
      </c>
      <c r="H133" s="115">
        <v>627.4</v>
      </c>
      <c r="I133" s="115">
        <v>202.17</v>
      </c>
      <c r="J133" s="115">
        <v>235.018</v>
      </c>
      <c r="K133" s="115">
        <v>109.375</v>
      </c>
      <c r="L133" s="115">
        <v>-253.15</v>
      </c>
      <c r="M133" s="115">
        <v>1418.4880000000001</v>
      </c>
      <c r="N133" s="115">
        <v>1588.3548633999999</v>
      </c>
      <c r="O133" s="115">
        <v>2021.5934784000001</v>
      </c>
      <c r="P133" s="115">
        <v>2289.5778364999996</v>
      </c>
      <c r="Q133" s="115">
        <v>1643.0297729000001</v>
      </c>
    </row>
    <row r="134" spans="1:17" x14ac:dyDescent="0.25">
      <c r="A134" s="40" t="s">
        <v>183</v>
      </c>
      <c r="B134" s="117">
        <v>157.7894794</v>
      </c>
      <c r="C134" s="117">
        <v>181.73</v>
      </c>
      <c r="D134" s="117">
        <v>184.82</v>
      </c>
      <c r="E134" s="117">
        <v>243.27</v>
      </c>
      <c r="F134" s="117">
        <v>229.58</v>
      </c>
      <c r="G134" s="117">
        <v>226.85</v>
      </c>
      <c r="H134" s="117">
        <v>226.09</v>
      </c>
      <c r="I134" s="117">
        <v>215.51</v>
      </c>
      <c r="J134" s="117">
        <v>228.21700000000001</v>
      </c>
      <c r="K134" s="117">
        <v>246.899</v>
      </c>
      <c r="L134" s="117">
        <v>242.553</v>
      </c>
      <c r="M134" s="117">
        <v>325.68700000000001</v>
      </c>
      <c r="N134" s="117">
        <v>313.46716430000004</v>
      </c>
      <c r="O134" s="117">
        <v>313.40812689999996</v>
      </c>
      <c r="P134" s="117">
        <v>315.0738283</v>
      </c>
      <c r="Q134" s="117">
        <v>304.05461650000001</v>
      </c>
    </row>
    <row r="135" spans="1:17" x14ac:dyDescent="0.25">
      <c r="A135" s="40" t="s">
        <v>44</v>
      </c>
      <c r="B135" s="115">
        <v>203.62835870000001</v>
      </c>
      <c r="C135" s="115">
        <v>193.53</v>
      </c>
      <c r="D135" s="115">
        <v>259.45</v>
      </c>
      <c r="E135" s="115">
        <v>194.53</v>
      </c>
      <c r="F135" s="115">
        <v>221.28</v>
      </c>
      <c r="G135" s="115">
        <v>175.29</v>
      </c>
      <c r="H135" s="115">
        <v>150.76</v>
      </c>
      <c r="I135" s="115">
        <v>131.07</v>
      </c>
      <c r="J135" s="115">
        <v>83.254999999999995</v>
      </c>
      <c r="K135" s="115">
        <v>50.499000000000002</v>
      </c>
      <c r="L135" s="115">
        <v>43.911999999999999</v>
      </c>
      <c r="M135" s="115">
        <v>-39.332000000000001</v>
      </c>
      <c r="N135" s="115">
        <v>-65.655008999999993</v>
      </c>
      <c r="O135" s="115">
        <v>-139.27139450000001</v>
      </c>
      <c r="P135" s="115">
        <v>105.874056</v>
      </c>
      <c r="Q135" s="115">
        <v>103.1041063</v>
      </c>
    </row>
    <row r="136" spans="1:17" s="3" customFormat="1" x14ac:dyDescent="0.25">
      <c r="A136" s="40" t="s">
        <v>8</v>
      </c>
      <c r="B136" s="115">
        <v>-392.15922099999989</v>
      </c>
      <c r="C136" s="115">
        <v>215.42</v>
      </c>
      <c r="D136" s="115">
        <v>6267.47</v>
      </c>
      <c r="E136" s="115">
        <v>1024.6199999999999</v>
      </c>
      <c r="F136" s="115">
        <v>1088.3800000000001</v>
      </c>
      <c r="G136" s="115">
        <v>1029.7</v>
      </c>
      <c r="H136" s="115">
        <v>1004.26</v>
      </c>
      <c r="I136" s="115">
        <v>548.74</v>
      </c>
      <c r="J136" s="115">
        <v>546.48900000000003</v>
      </c>
      <c r="K136" s="115">
        <v>406.77300000000002</v>
      </c>
      <c r="L136" s="115">
        <v>33.314999999999998</v>
      </c>
      <c r="M136" s="115">
        <v>1704.8440000000001</v>
      </c>
      <c r="N136" s="115">
        <v>1836.1670187</v>
      </c>
      <c r="O136" s="115">
        <v>2195.7302108000003</v>
      </c>
      <c r="P136" s="115">
        <v>2710.5257208000003</v>
      </c>
      <c r="Q136" s="115">
        <v>2050.1884957000002</v>
      </c>
    </row>
    <row r="137" spans="1:17" x14ac:dyDescent="0.25">
      <c r="A137" s="40"/>
      <c r="B137" s="111"/>
      <c r="C137" s="111"/>
      <c r="D137" s="111"/>
      <c r="E137" s="111"/>
      <c r="F137" s="111"/>
      <c r="G137" s="111"/>
      <c r="H137" s="111"/>
      <c r="I137" s="111"/>
      <c r="J137" s="111"/>
      <c r="K137" s="111"/>
      <c r="L137" s="111"/>
      <c r="M137" s="111"/>
      <c r="N137" s="111"/>
      <c r="O137" s="111"/>
      <c r="P137" s="111"/>
      <c r="Q137" s="111"/>
    </row>
    <row r="138" spans="1:17" x14ac:dyDescent="0.25">
      <c r="A138" s="49" t="s">
        <v>205</v>
      </c>
      <c r="B138" s="117"/>
      <c r="C138" s="117"/>
      <c r="D138" s="117"/>
      <c r="E138" s="117"/>
      <c r="F138" s="117"/>
      <c r="G138" s="117"/>
      <c r="H138" s="117"/>
      <c r="I138" s="117"/>
      <c r="J138" s="117"/>
      <c r="K138" s="117"/>
      <c r="L138" s="117"/>
      <c r="M138" s="117"/>
      <c r="N138" s="117"/>
      <c r="O138" s="117"/>
      <c r="P138" s="117"/>
      <c r="Q138" s="117"/>
    </row>
    <row r="139" spans="1:17" x14ac:dyDescent="0.25">
      <c r="A139" s="44" t="s">
        <v>2</v>
      </c>
      <c r="B139" s="115">
        <v>1257.6550294999993</v>
      </c>
      <c r="C139" s="115">
        <v>1342.17</v>
      </c>
      <c r="D139" s="115">
        <v>1191.25</v>
      </c>
      <c r="E139" s="115">
        <v>1058.0899999999999</v>
      </c>
      <c r="F139" s="115">
        <v>963.41</v>
      </c>
      <c r="G139" s="115">
        <v>542.29999999999995</v>
      </c>
      <c r="H139" s="115">
        <v>494.54</v>
      </c>
      <c r="I139" s="115">
        <v>455.57</v>
      </c>
      <c r="J139" s="115">
        <v>337.89699999999999</v>
      </c>
      <c r="K139" s="115">
        <v>538.37900000000002</v>
      </c>
      <c r="L139" s="115">
        <v>641.32299999999998</v>
      </c>
      <c r="M139" s="115">
        <v>663.48099999999999</v>
      </c>
      <c r="N139" s="115">
        <v>796.05049060000124</v>
      </c>
      <c r="O139" s="115">
        <v>832.45036750000111</v>
      </c>
      <c r="P139" s="115">
        <v>950.79677850000121</v>
      </c>
      <c r="Q139" s="115">
        <v>1110.7057459000005</v>
      </c>
    </row>
    <row r="140" spans="1:17" ht="15" customHeight="1" x14ac:dyDescent="0.25">
      <c r="A140" s="97" t="s">
        <v>363</v>
      </c>
      <c r="B140" s="115"/>
      <c r="C140" s="115"/>
      <c r="D140" s="115"/>
      <c r="E140" s="115"/>
      <c r="F140" s="115"/>
      <c r="G140" s="115"/>
      <c r="H140" s="115"/>
      <c r="I140" s="115"/>
      <c r="J140" s="115"/>
      <c r="K140" s="115"/>
      <c r="L140" s="115"/>
      <c r="M140" s="115"/>
      <c r="N140" s="115"/>
      <c r="O140" s="115"/>
      <c r="P140" s="115"/>
      <c r="Q140" s="115"/>
    </row>
    <row r="141" spans="1:17" x14ac:dyDescent="0.25">
      <c r="A141" s="98" t="s">
        <v>232</v>
      </c>
      <c r="B141" s="118">
        <v>180.4436019</v>
      </c>
      <c r="C141" s="118">
        <v>186.03</v>
      </c>
      <c r="D141" s="118">
        <v>192.27</v>
      </c>
      <c r="E141" s="118">
        <v>221.77</v>
      </c>
      <c r="F141" s="118">
        <v>232.27</v>
      </c>
      <c r="G141" s="118">
        <v>244.15</v>
      </c>
      <c r="H141" s="118">
        <v>249</v>
      </c>
      <c r="I141" s="118">
        <v>228.14</v>
      </c>
      <c r="J141" s="118">
        <v>225.417</v>
      </c>
      <c r="K141" s="118">
        <v>219.13200000000001</v>
      </c>
      <c r="L141" s="118">
        <v>218.66499999999999</v>
      </c>
      <c r="M141" s="118">
        <v>222.845</v>
      </c>
      <c r="N141" s="118">
        <v>234.02459329999996</v>
      </c>
      <c r="O141" s="118">
        <v>242.73259669999999</v>
      </c>
      <c r="P141" s="118">
        <v>253.26383599999997</v>
      </c>
      <c r="Q141" s="118">
        <v>258.16732219999994</v>
      </c>
    </row>
    <row r="142" spans="1:17" x14ac:dyDescent="0.25">
      <c r="A142" s="44" t="s">
        <v>192</v>
      </c>
      <c r="B142" s="115">
        <v>1438.0986313999992</v>
      </c>
      <c r="C142" s="107">
        <v>1528.2</v>
      </c>
      <c r="D142" s="115">
        <v>1383.52</v>
      </c>
      <c r="E142" s="115">
        <v>1279.8599999999999</v>
      </c>
      <c r="F142" s="115">
        <v>1195.69</v>
      </c>
      <c r="G142" s="115">
        <v>786.45</v>
      </c>
      <c r="H142" s="115">
        <v>743.54</v>
      </c>
      <c r="I142" s="115">
        <v>683.71</v>
      </c>
      <c r="J142" s="115">
        <v>563.31500000000005</v>
      </c>
      <c r="K142" s="115">
        <v>757.51099999999997</v>
      </c>
      <c r="L142" s="115">
        <v>859.98800000000006</v>
      </c>
      <c r="M142" s="115">
        <v>886.32600000000002</v>
      </c>
      <c r="N142" s="115">
        <v>1030.0750839000011</v>
      </c>
      <c r="O142" s="115">
        <v>1075.1829642000012</v>
      </c>
      <c r="P142" s="115">
        <v>1204.0606145000011</v>
      </c>
      <c r="Q142" s="115">
        <v>1368.8730681000004</v>
      </c>
    </row>
    <row r="143" spans="1:17" x14ac:dyDescent="0.25">
      <c r="A143" s="95" t="s">
        <v>8</v>
      </c>
      <c r="B143" s="115">
        <v>-392.15922099999989</v>
      </c>
      <c r="C143" s="115">
        <v>215.42</v>
      </c>
      <c r="D143" s="115">
        <v>6267.47</v>
      </c>
      <c r="E143" s="115">
        <v>1024.6199999999999</v>
      </c>
      <c r="F143" s="115">
        <v>1088.3800000000001</v>
      </c>
      <c r="G143" s="115">
        <v>1029.7</v>
      </c>
      <c r="H143" s="115">
        <v>1004.26</v>
      </c>
      <c r="I143" s="115">
        <v>548.74</v>
      </c>
      <c r="J143" s="115">
        <v>546.48900000000003</v>
      </c>
      <c r="K143" s="115">
        <v>406.77300000000002</v>
      </c>
      <c r="L143" s="115">
        <v>33.314999999999998</v>
      </c>
      <c r="M143" s="115">
        <v>1704.8440000000001</v>
      </c>
      <c r="N143" s="115">
        <v>1836.1670187</v>
      </c>
      <c r="O143" s="115">
        <v>2195.7302108000003</v>
      </c>
      <c r="P143" s="115">
        <v>2710.5257208000003</v>
      </c>
      <c r="Q143" s="115">
        <v>2050.1884957000002</v>
      </c>
    </row>
    <row r="144" spans="1:17" x14ac:dyDescent="0.25">
      <c r="A144" s="95" t="s">
        <v>205</v>
      </c>
      <c r="B144" s="119">
        <v>-0.27269285460499332</v>
      </c>
      <c r="C144" s="119">
        <v>0.14000000000000001</v>
      </c>
      <c r="D144" s="119">
        <v>4.53</v>
      </c>
      <c r="E144" s="119">
        <v>0.8</v>
      </c>
      <c r="F144" s="119">
        <v>0.91</v>
      </c>
      <c r="G144" s="119">
        <v>1.31</v>
      </c>
      <c r="H144" s="119">
        <v>1.35</v>
      </c>
      <c r="I144" s="119">
        <v>0.8</v>
      </c>
      <c r="J144" s="119">
        <v>0.97</v>
      </c>
      <c r="K144" s="119">
        <v>0.53700000000000003</v>
      </c>
      <c r="L144" s="119">
        <v>3.9E-2</v>
      </c>
      <c r="M144" s="119">
        <v>1.923</v>
      </c>
      <c r="N144" s="119">
        <v>1.7825564829196991</v>
      </c>
      <c r="O144" s="119">
        <v>2.0421921513923462</v>
      </c>
      <c r="P144" s="119">
        <v>2.2511538772701862</v>
      </c>
      <c r="Q144" s="119">
        <v>1.4977199445859999</v>
      </c>
    </row>
    <row r="145" spans="1:17" ht="18" customHeight="1" x14ac:dyDescent="0.25">
      <c r="A145" s="99"/>
      <c r="B145" s="113"/>
      <c r="C145" s="113"/>
      <c r="D145" s="113"/>
      <c r="E145" s="113"/>
      <c r="F145" s="113"/>
      <c r="G145" s="113"/>
      <c r="H145" s="113"/>
      <c r="I145" s="113"/>
      <c r="J145" s="113"/>
      <c r="K145" s="113"/>
      <c r="L145" s="113"/>
      <c r="M145" s="113"/>
      <c r="N145" s="113"/>
      <c r="O145" s="113"/>
      <c r="P145" s="113"/>
      <c r="Q145" s="113"/>
    </row>
    <row r="146" spans="1:17" x14ac:dyDescent="0.25">
      <c r="A146" s="45" t="s">
        <v>193</v>
      </c>
      <c r="B146" s="112"/>
      <c r="C146" s="112"/>
      <c r="D146" s="112"/>
      <c r="E146" s="112"/>
      <c r="F146" s="112"/>
      <c r="G146" s="112"/>
      <c r="H146" s="112"/>
      <c r="I146" s="112"/>
      <c r="J146" s="112"/>
      <c r="K146" s="112"/>
      <c r="L146" s="112"/>
      <c r="M146" s="112"/>
      <c r="N146" s="112"/>
      <c r="O146" s="112"/>
      <c r="P146" s="112"/>
      <c r="Q146" s="112"/>
    </row>
    <row r="147" spans="1:17" x14ac:dyDescent="0.25">
      <c r="A147" s="40" t="s">
        <v>194</v>
      </c>
      <c r="B147" s="115">
        <v>1297.8998561158089</v>
      </c>
      <c r="C147" s="115">
        <v>1345.94</v>
      </c>
      <c r="D147" s="115">
        <v>1376.72</v>
      </c>
      <c r="E147" s="115">
        <v>1376.5</v>
      </c>
      <c r="F147" s="115">
        <v>1386.04</v>
      </c>
      <c r="G147" s="115">
        <v>1392.69</v>
      </c>
      <c r="H147" s="115">
        <v>1364.43</v>
      </c>
      <c r="I147" s="115">
        <v>1321</v>
      </c>
      <c r="J147" s="115">
        <v>1230</v>
      </c>
      <c r="K147" s="115">
        <v>1179.7439999999999</v>
      </c>
      <c r="L147" s="115">
        <v>1159.837</v>
      </c>
      <c r="M147" s="115">
        <v>1193.69</v>
      </c>
      <c r="N147" s="115">
        <v>1341</v>
      </c>
      <c r="O147" s="115">
        <v>1502</v>
      </c>
      <c r="P147" s="115">
        <v>1681.9010000000001</v>
      </c>
      <c r="Q147" s="115">
        <v>1852.0830000000001</v>
      </c>
    </row>
    <row r="148" spans="1:17" x14ac:dyDescent="0.25">
      <c r="A148" s="40" t="s">
        <v>195</v>
      </c>
      <c r="B148" s="117">
        <v>1669.5447880727306</v>
      </c>
      <c r="C148" s="117">
        <v>1691.17</v>
      </c>
      <c r="D148" s="117">
        <v>1713.16</v>
      </c>
      <c r="E148" s="117">
        <v>1730.15</v>
      </c>
      <c r="F148" s="117">
        <v>1763.8</v>
      </c>
      <c r="G148" s="117">
        <v>1645.91</v>
      </c>
      <c r="H148" s="117">
        <v>1538.15</v>
      </c>
      <c r="I148" s="117">
        <v>1442</v>
      </c>
      <c r="J148" s="117">
        <v>1297</v>
      </c>
      <c r="K148" s="117">
        <v>1308.759</v>
      </c>
      <c r="L148" s="117">
        <v>1341.6479999999999</v>
      </c>
      <c r="M148" s="117">
        <v>1383.9829999999999</v>
      </c>
      <c r="N148" s="117">
        <v>1500</v>
      </c>
      <c r="O148" s="117">
        <v>1628</v>
      </c>
      <c r="P148" s="117">
        <v>1759.174</v>
      </c>
      <c r="Q148" s="117">
        <v>1895.5540000000001</v>
      </c>
    </row>
    <row r="149" spans="1:17" x14ac:dyDescent="0.25">
      <c r="A149" s="40" t="s">
        <v>38</v>
      </c>
      <c r="B149" s="115">
        <v>-1456.7765702777206</v>
      </c>
      <c r="C149" s="115">
        <v>-1488.95</v>
      </c>
      <c r="D149" s="115">
        <v>-1480.8</v>
      </c>
      <c r="E149" s="115">
        <v>-1466.56</v>
      </c>
      <c r="F149" s="115">
        <v>-1489.46</v>
      </c>
      <c r="G149" s="115">
        <v>-1427.01</v>
      </c>
      <c r="H149" s="115">
        <v>-1357.24</v>
      </c>
      <c r="I149" s="115">
        <v>-1315</v>
      </c>
      <c r="J149" s="115">
        <v>-1225</v>
      </c>
      <c r="K149" s="115">
        <v>-1225.0039999999999</v>
      </c>
      <c r="L149" s="115">
        <v>-1306.9110000000001</v>
      </c>
      <c r="M149" s="115">
        <v>-1402.856</v>
      </c>
      <c r="N149" s="115">
        <v>-1567</v>
      </c>
      <c r="O149" s="115">
        <v>-1726</v>
      </c>
      <c r="P149" s="115">
        <v>-1839.3779999999999</v>
      </c>
      <c r="Q149" s="115">
        <v>-1921.4590000000001</v>
      </c>
    </row>
    <row r="150" spans="1:17" x14ac:dyDescent="0.25">
      <c r="A150" s="95" t="s">
        <v>196</v>
      </c>
      <c r="B150" s="115">
        <v>1510.6680739108187</v>
      </c>
      <c r="C150" s="115">
        <v>1548.16</v>
      </c>
      <c r="D150" s="115">
        <v>1609.08</v>
      </c>
      <c r="E150" s="115">
        <v>1640.09</v>
      </c>
      <c r="F150" s="115">
        <v>1660.38</v>
      </c>
      <c r="G150" s="115">
        <v>1611.59</v>
      </c>
      <c r="H150" s="115">
        <v>1545.34</v>
      </c>
      <c r="I150" s="115">
        <v>1448</v>
      </c>
      <c r="J150" s="115">
        <v>1302</v>
      </c>
      <c r="K150" s="115">
        <v>1263.499</v>
      </c>
      <c r="L150" s="115">
        <v>1194.5740000000001</v>
      </c>
      <c r="M150" s="115">
        <v>1174.817</v>
      </c>
      <c r="N150" s="115">
        <v>1274</v>
      </c>
      <c r="O150" s="115">
        <v>1404</v>
      </c>
      <c r="P150" s="115">
        <v>1601.6969999999999</v>
      </c>
      <c r="Q150" s="115">
        <v>1826.1780000000001</v>
      </c>
    </row>
    <row r="151" spans="1:17" x14ac:dyDescent="0.25">
      <c r="A151" s="95" t="s">
        <v>12</v>
      </c>
      <c r="B151" s="118">
        <v>9106.655636687552</v>
      </c>
      <c r="C151" s="118">
        <v>9385.14</v>
      </c>
      <c r="D151" s="118">
        <v>9414.16</v>
      </c>
      <c r="E151" s="118">
        <v>9280.94</v>
      </c>
      <c r="F151" s="118">
        <v>9122.85</v>
      </c>
      <c r="G151" s="118">
        <v>8090.73</v>
      </c>
      <c r="H151" s="118">
        <v>7646.18</v>
      </c>
      <c r="I151" s="118">
        <v>7263</v>
      </c>
      <c r="J151" s="118">
        <v>6708</v>
      </c>
      <c r="K151" s="118">
        <v>7245.9170000000004</v>
      </c>
      <c r="L151" s="118">
        <v>7477.98</v>
      </c>
      <c r="M151" s="118">
        <v>7862.2740000000003</v>
      </c>
      <c r="N151" s="118">
        <v>8861.57</v>
      </c>
      <c r="O151" s="118">
        <v>9604</v>
      </c>
      <c r="P151" s="118">
        <v>10299.822</v>
      </c>
      <c r="Q151" s="118">
        <v>10925.168</v>
      </c>
    </row>
    <row r="152" spans="1:17" x14ac:dyDescent="0.25">
      <c r="A152" s="95" t="s">
        <v>197</v>
      </c>
      <c r="B152" s="116">
        <v>16.5886153400252</v>
      </c>
      <c r="C152" s="116">
        <v>16.5</v>
      </c>
      <c r="D152" s="116">
        <v>17.09</v>
      </c>
      <c r="E152" s="116">
        <v>17.670000000000002</v>
      </c>
      <c r="F152" s="116">
        <v>18.2</v>
      </c>
      <c r="G152" s="116">
        <v>19.920000000000002</v>
      </c>
      <c r="H152" s="116">
        <v>20.21</v>
      </c>
      <c r="I152" s="116">
        <v>19.940000000000001</v>
      </c>
      <c r="J152" s="116">
        <v>19.41</v>
      </c>
      <c r="K152" s="116">
        <v>17.437000000000001</v>
      </c>
      <c r="L152" s="116">
        <v>15.975</v>
      </c>
      <c r="M152" s="116">
        <v>14.942</v>
      </c>
      <c r="N152" s="116">
        <v>14.376684944090043</v>
      </c>
      <c r="O152" s="116">
        <v>14.618908788004997</v>
      </c>
      <c r="P152" s="116">
        <v>15.550725051364964</v>
      </c>
      <c r="Q152" s="116">
        <v>16.715331059440004</v>
      </c>
    </row>
  </sheetData>
  <hyperlinks>
    <hyperlink ref="A2" location="Content!A1" display="Back to Content" xr:uid="{00000000-0004-0000-0D00-000000000000}"/>
    <hyperlink ref="U3" location="Content!A1" display="Back to Content" xr:uid="{00000000-0004-0000-0D00-000001000000}"/>
    <hyperlink ref="T3" location="Content!A1" display="Back to Content" xr:uid="{00000000-0004-0000-0D00-000002000000}"/>
    <hyperlink ref="S3" location="Content!A1" display="Back to Content" xr:uid="{00000000-0004-0000-0D00-000003000000}"/>
    <hyperlink ref="R3" location="Content!A1" display="Back to Content" xr:uid="{00000000-0004-0000-0D00-000004000000}"/>
    <hyperlink ref="P3" location="Content!A1" display="Back to Content" xr:uid="{00000000-0004-0000-0D00-000005000000}"/>
    <hyperlink ref="O3" location="Content!A1" display="Back to Content" xr:uid="{00000000-0004-0000-0D00-000006000000}"/>
    <hyperlink ref="N3" location="Content!A1" display="Back to Content" xr:uid="{00000000-0004-0000-0D00-000007000000}"/>
    <hyperlink ref="F2" location="Content!A1" display="Back to Content" xr:uid="{00000000-0004-0000-0D00-000008000000}"/>
    <hyperlink ref="E2" location="Content!A1" display="Back to Content" xr:uid="{00000000-0004-0000-0D00-000009000000}"/>
    <hyperlink ref="D2" location="Content!A1" display="Back to Content" xr:uid="{00000000-0004-0000-0D00-00000A000000}"/>
    <hyperlink ref="C2" location="Content!A1" display="Back to Content" xr:uid="{00000000-0004-0000-0D00-00000B000000}"/>
    <hyperlink ref="B2" location="Content!A1" display="Back to Content" xr:uid="{00000000-0004-0000-0D00-00000C000000}"/>
    <hyperlink ref="A1" location="Content!A1" display="Back to Content" xr:uid="{00000000-0004-0000-0D00-00000D000000}"/>
    <hyperlink ref="F1" location="Content!A1" display="Back to Content" xr:uid="{00000000-0004-0000-0D00-00000E000000}"/>
    <hyperlink ref="E1" location="Content!A1" display="Back to Content" xr:uid="{00000000-0004-0000-0D00-00000F000000}"/>
    <hyperlink ref="D1" location="Content!A1" display="Back to Content" xr:uid="{00000000-0004-0000-0D00-000010000000}"/>
    <hyperlink ref="C1" location="Content!A1" display="Back to Content" xr:uid="{00000000-0004-0000-0D00-000011000000}"/>
    <hyperlink ref="B1" location="Content!A1" display="Back to Content" xr:uid="{00000000-0004-0000-0D00-000012000000}"/>
    <hyperlink ref="O2" location="Content!A1" display="Back to Content" xr:uid="{00000000-0004-0000-0D00-000013000000}"/>
    <hyperlink ref="T2" location="Content!A1" display="Back to Content" xr:uid="{00000000-0004-0000-0D00-000014000000}"/>
    <hyperlink ref="S2" location="Content!A1" display="Back to Content" xr:uid="{00000000-0004-0000-0D00-000015000000}"/>
    <hyperlink ref="R2" location="Content!A1" display="Back to Content" xr:uid="{00000000-0004-0000-0D00-000016000000}"/>
    <hyperlink ref="P2" location="Content!A1" display="Back to Content" xr:uid="{00000000-0004-0000-0D00-000017000000}"/>
    <hyperlink ref="N2" location="Content!A1" display="Back to Content" xr:uid="{00000000-0004-0000-0D00-000018000000}"/>
    <hyperlink ref="M2" location="Content!A1" display="Back to Content" xr:uid="{00000000-0004-0000-0D00-000019000000}"/>
    <hyperlink ref="Q2" location="Content!A1" display="Back to Content" xr:uid="{00000000-0004-0000-0D00-00001A000000}"/>
  </hyperlink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54"/>
  <sheetViews>
    <sheetView zoomScale="90" zoomScaleNormal="90" zoomScaleSheetLayoutView="70" workbookViewId="0">
      <pane xSplit="1" ySplit="6" topLeftCell="B7" activePane="bottomRight" state="frozen"/>
      <selection activeCell="B1" sqref="B1"/>
      <selection pane="topRight" activeCell="B1" sqref="B1"/>
      <selection pane="bottomLeft" activeCell="B1" sqref="B1"/>
      <selection pane="bottomRight" activeCell="B1" sqref="B1"/>
    </sheetView>
  </sheetViews>
  <sheetFormatPr defaultRowHeight="15" x14ac:dyDescent="0.25"/>
  <cols>
    <col min="1" max="1" width="64.7109375" customWidth="1"/>
    <col min="2" max="2" width="11.28515625" customWidth="1"/>
    <col min="3" max="3" width="9.28515625" bestFit="1" customWidth="1"/>
    <col min="4" max="4" width="9.140625" bestFit="1" customWidth="1"/>
    <col min="5" max="5" width="8.7109375" bestFit="1" customWidth="1"/>
    <col min="6" max="6" width="9.28515625" bestFit="1" customWidth="1"/>
    <col min="7" max="7" width="8.7109375" bestFit="1" customWidth="1"/>
    <col min="8" max="8" width="9" customWidth="1"/>
    <col min="9" max="9" width="9.140625" customWidth="1"/>
  </cols>
  <sheetData>
    <row r="1" spans="1:19" ht="21" x14ac:dyDescent="0.35">
      <c r="A1" s="42" t="s">
        <v>281</v>
      </c>
      <c r="B1" s="41"/>
      <c r="C1" s="41"/>
      <c r="D1" s="41"/>
      <c r="E1" s="41"/>
      <c r="F1" s="41"/>
      <c r="G1" s="41"/>
      <c r="H1" s="41"/>
    </row>
    <row r="2" spans="1:19" x14ac:dyDescent="0.25">
      <c r="A2" s="89" t="s">
        <v>202</v>
      </c>
      <c r="B2" s="89"/>
      <c r="C2" s="89"/>
      <c r="D2" s="89"/>
      <c r="E2" s="89"/>
      <c r="F2" s="89"/>
      <c r="G2" s="89"/>
      <c r="H2" s="89"/>
    </row>
    <row r="3" spans="1:19" ht="21" x14ac:dyDescent="0.35">
      <c r="A3" s="41"/>
      <c r="B3" s="41"/>
      <c r="C3" s="41"/>
      <c r="D3" s="41"/>
      <c r="E3" s="41"/>
      <c r="F3" s="41"/>
      <c r="G3" s="41"/>
      <c r="H3" s="41"/>
      <c r="I3" s="41"/>
    </row>
    <row r="4" spans="1:19" ht="60" x14ac:dyDescent="0.25">
      <c r="A4" s="90" t="s">
        <v>365</v>
      </c>
      <c r="B4" s="90"/>
      <c r="C4" s="90"/>
      <c r="D4" s="90"/>
      <c r="E4" s="90"/>
      <c r="F4" s="90"/>
      <c r="G4" s="90"/>
      <c r="H4" s="90"/>
      <c r="I4" s="42"/>
    </row>
    <row r="5" spans="1:19" ht="15.75" customHeight="1" x14ac:dyDescent="0.25">
      <c r="A5" s="40"/>
      <c r="B5" s="40"/>
      <c r="C5" s="40"/>
      <c r="D5" s="111"/>
      <c r="E5" s="111"/>
      <c r="F5" s="111"/>
      <c r="G5" s="111"/>
      <c r="H5" s="111"/>
      <c r="I5" s="42"/>
    </row>
    <row r="6" spans="1:19" ht="30" x14ac:dyDescent="0.25">
      <c r="A6" s="15" t="s">
        <v>203</v>
      </c>
      <c r="B6" s="104" t="s">
        <v>246</v>
      </c>
      <c r="C6" s="104" t="s">
        <v>247</v>
      </c>
      <c r="D6" s="104" t="s">
        <v>241</v>
      </c>
      <c r="E6" s="104" t="s">
        <v>242</v>
      </c>
      <c r="F6" s="104" t="s">
        <v>243</v>
      </c>
      <c r="G6" s="104" t="s">
        <v>248</v>
      </c>
      <c r="H6" s="104" t="s">
        <v>244</v>
      </c>
      <c r="I6" s="104" t="s">
        <v>245</v>
      </c>
      <c r="J6" s="173" t="s">
        <v>290</v>
      </c>
      <c r="K6" s="173" t="s">
        <v>339</v>
      </c>
      <c r="L6" s="173" t="s">
        <v>355</v>
      </c>
      <c r="M6" s="173" t="s">
        <v>360</v>
      </c>
      <c r="N6" s="173" t="s">
        <v>369</v>
      </c>
      <c r="O6" s="173" t="s">
        <v>374</v>
      </c>
      <c r="P6" s="104" t="s">
        <v>378</v>
      </c>
      <c r="Q6" s="104" t="s">
        <v>383</v>
      </c>
      <c r="R6" s="104" t="s">
        <v>386</v>
      </c>
      <c r="S6" s="173" t="s">
        <v>402</v>
      </c>
    </row>
    <row r="7" spans="1:19" s="14" customFormat="1" x14ac:dyDescent="0.25">
      <c r="A7" s="31" t="s">
        <v>227</v>
      </c>
      <c r="B7" s="31"/>
      <c r="C7" s="31"/>
      <c r="D7" s="31"/>
      <c r="E7" s="31"/>
      <c r="F7" s="31"/>
      <c r="G7" s="31"/>
      <c r="H7" s="31"/>
      <c r="I7" s="31"/>
      <c r="J7" s="3"/>
      <c r="K7" s="3"/>
      <c r="L7" s="3"/>
      <c r="M7" s="3"/>
      <c r="N7" s="3"/>
      <c r="O7" s="3"/>
      <c r="P7" s="3"/>
      <c r="Q7" s="3"/>
      <c r="R7" s="3"/>
      <c r="S7" s="3"/>
    </row>
    <row r="8" spans="1:19" x14ac:dyDescent="0.25">
      <c r="A8" s="3" t="s">
        <v>14</v>
      </c>
      <c r="B8" s="3"/>
      <c r="C8" s="3"/>
      <c r="D8" s="3"/>
      <c r="E8" s="3"/>
      <c r="F8" s="3"/>
      <c r="G8" s="3"/>
      <c r="H8" s="3"/>
      <c r="I8" s="3"/>
      <c r="J8" s="3"/>
      <c r="K8" s="3"/>
      <c r="L8" s="3"/>
      <c r="M8" s="3"/>
      <c r="N8" s="3"/>
      <c r="O8" s="3"/>
      <c r="P8" s="3"/>
      <c r="Q8" s="3"/>
      <c r="R8" s="3"/>
      <c r="S8" s="3"/>
    </row>
    <row r="9" spans="1:19" x14ac:dyDescent="0.25">
      <c r="A9" s="40" t="s">
        <v>161</v>
      </c>
      <c r="B9" s="115">
        <v>7723.2357751999998</v>
      </c>
      <c r="C9" s="115">
        <v>8665.6546872999988</v>
      </c>
      <c r="D9" s="115">
        <v>2301.9899999999998</v>
      </c>
      <c r="E9" s="111">
        <v>4756.87</v>
      </c>
      <c r="F9" s="111">
        <v>6946.49</v>
      </c>
      <c r="G9" s="115">
        <v>9280.94</v>
      </c>
      <c r="H9" s="115">
        <v>2090.8200000000002</v>
      </c>
      <c r="I9" s="115">
        <v>3579.87</v>
      </c>
      <c r="J9" s="107">
        <v>5327.8</v>
      </c>
      <c r="K9" s="107">
        <v>7263.23</v>
      </c>
      <c r="L9" s="107">
        <v>1660.9970000000001</v>
      </c>
      <c r="M9" s="107">
        <v>3618.873</v>
      </c>
      <c r="N9" s="107">
        <v>5553.6239999999998</v>
      </c>
      <c r="O9" s="107">
        <v>7862.2740000000003</v>
      </c>
      <c r="P9" s="107">
        <v>2484.1411405000003</v>
      </c>
      <c r="Q9" s="107">
        <v>5214.6726705999999</v>
      </c>
      <c r="R9" s="107">
        <v>7996.9567776000004</v>
      </c>
      <c r="S9" s="107">
        <v>11036.844168199999</v>
      </c>
    </row>
    <row r="10" spans="1:19" x14ac:dyDescent="0.25">
      <c r="A10" s="40" t="s">
        <v>162</v>
      </c>
      <c r="B10" s="115">
        <v>6865.1745311000004</v>
      </c>
      <c r="C10" s="115">
        <v>7723.2357751999998</v>
      </c>
      <c r="D10" s="115">
        <v>1917.33</v>
      </c>
      <c r="E10" s="111">
        <v>4125.8500000000004</v>
      </c>
      <c r="F10" s="111">
        <v>6261</v>
      </c>
      <c r="G10" s="115">
        <v>8665.65</v>
      </c>
      <c r="H10" s="115">
        <v>2301.9899999999998</v>
      </c>
      <c r="I10" s="115">
        <v>4756.87</v>
      </c>
      <c r="J10" s="107">
        <v>6946.49</v>
      </c>
      <c r="K10" s="107">
        <v>9280.94</v>
      </c>
      <c r="L10" s="107">
        <v>2090.8209999999999</v>
      </c>
      <c r="M10" s="107">
        <v>3579.866</v>
      </c>
      <c r="N10" s="107">
        <v>5327.7950000000001</v>
      </c>
      <c r="O10" s="107">
        <v>7263.2280000000001</v>
      </c>
      <c r="P10" s="107">
        <v>1660.9973212</v>
      </c>
      <c r="Q10" s="107">
        <v>3618.8729601999999</v>
      </c>
      <c r="R10" s="107">
        <v>5553.6240038000005</v>
      </c>
      <c r="S10" s="107">
        <v>7862.2742151000002</v>
      </c>
    </row>
    <row r="11" spans="1:19" x14ac:dyDescent="0.25">
      <c r="A11" s="40" t="s">
        <v>163</v>
      </c>
      <c r="B11" s="115">
        <v>858.06124409999939</v>
      </c>
      <c r="C11" s="115">
        <v>942.41891209999903</v>
      </c>
      <c r="D11" s="115">
        <v>384.65</v>
      </c>
      <c r="E11" s="111">
        <v>631.02</v>
      </c>
      <c r="F11" s="111">
        <v>685.49</v>
      </c>
      <c r="G11" s="115">
        <v>615.28</v>
      </c>
      <c r="H11" s="115">
        <v>-211.17</v>
      </c>
      <c r="I11" s="115">
        <v>-1177.01</v>
      </c>
      <c r="J11" s="107">
        <v>-1618.7</v>
      </c>
      <c r="K11" s="107">
        <v>-2017.71</v>
      </c>
      <c r="L11" s="107">
        <v>-429.82400000000001</v>
      </c>
      <c r="M11" s="107">
        <v>39.006999999999998</v>
      </c>
      <c r="N11" s="107">
        <v>225.82900000000001</v>
      </c>
      <c r="O11" s="107">
        <v>599.04600000000005</v>
      </c>
      <c r="P11" s="107">
        <v>823.14381930000036</v>
      </c>
      <c r="Q11" s="107">
        <v>1595.7997104000001</v>
      </c>
      <c r="R11" s="107">
        <v>2443.3327737999998</v>
      </c>
      <c r="S11" s="107">
        <v>3174.5699530999991</v>
      </c>
    </row>
    <row r="12" spans="1:19" x14ac:dyDescent="0.25">
      <c r="A12" s="122" t="s">
        <v>164</v>
      </c>
      <c r="B12" s="123">
        <v>12.498753530779</v>
      </c>
      <c r="C12" s="123">
        <v>12.2023843312694</v>
      </c>
      <c r="D12" s="123">
        <v>20.059999999999999</v>
      </c>
      <c r="E12" s="124">
        <v>15.29</v>
      </c>
      <c r="F12" s="124">
        <v>10.95</v>
      </c>
      <c r="G12" s="123">
        <v>7.1</v>
      </c>
      <c r="H12" s="123">
        <v>-9.17</v>
      </c>
      <c r="I12" s="123">
        <v>-24.74</v>
      </c>
      <c r="J12" s="109">
        <v>-23.3</v>
      </c>
      <c r="K12" s="109">
        <v>-21.74</v>
      </c>
      <c r="L12" s="109">
        <v>-20.558</v>
      </c>
      <c r="M12" s="109">
        <v>1.0900000000000001</v>
      </c>
      <c r="N12" s="109">
        <v>4.2389999999999999</v>
      </c>
      <c r="O12" s="109">
        <v>8.2479999999999993</v>
      </c>
      <c r="P12" s="109">
        <v>49.55720330152694</v>
      </c>
      <c r="Q12" s="109">
        <v>44.096593827703941</v>
      </c>
      <c r="R12" s="109">
        <v>43.995286179406072</v>
      </c>
      <c r="S12" s="109">
        <v>40.377247934230468</v>
      </c>
    </row>
    <row r="13" spans="1:19" x14ac:dyDescent="0.25">
      <c r="A13" s="97" t="s">
        <v>362</v>
      </c>
      <c r="B13" s="115"/>
      <c r="C13" s="115"/>
      <c r="D13" s="115"/>
      <c r="E13" s="92"/>
      <c r="F13" s="92"/>
      <c r="G13" s="115"/>
      <c r="H13" s="115"/>
      <c r="I13" s="115"/>
      <c r="J13" s="107"/>
      <c r="K13" s="107"/>
      <c r="L13" s="107"/>
      <c r="M13" s="107"/>
      <c r="N13" s="107"/>
      <c r="O13" s="107"/>
      <c r="P13" s="107"/>
      <c r="Q13" s="107"/>
      <c r="R13" s="107"/>
      <c r="S13" s="107"/>
    </row>
    <row r="14" spans="1:19" x14ac:dyDescent="0.25">
      <c r="A14" s="94" t="s">
        <v>226</v>
      </c>
      <c r="B14" s="118">
        <v>-18</v>
      </c>
      <c r="C14" s="118">
        <v>-285.72199999999998</v>
      </c>
      <c r="D14" s="118">
        <v>-73.72</v>
      </c>
      <c r="E14" s="118">
        <v>-119.86</v>
      </c>
      <c r="F14" s="118">
        <v>-211.3</v>
      </c>
      <c r="G14" s="118">
        <v>-282.69</v>
      </c>
      <c r="H14" s="118">
        <v>-74.95</v>
      </c>
      <c r="I14" s="118">
        <v>-71.53</v>
      </c>
      <c r="J14" s="177">
        <v>27.38</v>
      </c>
      <c r="K14" s="177">
        <v>130.32</v>
      </c>
      <c r="L14" s="177">
        <v>129.52000000000001</v>
      </c>
      <c r="M14" s="177">
        <v>205.167</v>
      </c>
      <c r="N14" s="177">
        <v>238.53800000000001</v>
      </c>
      <c r="O14" s="177">
        <v>241.09100000000001</v>
      </c>
      <c r="P14" s="177">
        <v>-47.54</v>
      </c>
      <c r="Q14" s="177">
        <v>-136.22999999999999</v>
      </c>
      <c r="R14" s="177">
        <v>-252.31700000000001</v>
      </c>
      <c r="S14" s="177">
        <v>-421.45600000000002</v>
      </c>
    </row>
    <row r="15" spans="1:19" x14ac:dyDescent="0.25">
      <c r="A15" s="94" t="s">
        <v>165</v>
      </c>
      <c r="B15" s="118">
        <v>-454</v>
      </c>
      <c r="C15" s="118">
        <v>-327.37</v>
      </c>
      <c r="D15" s="118">
        <v>-123.35</v>
      </c>
      <c r="E15" s="118">
        <v>-274.66000000000003</v>
      </c>
      <c r="F15" s="118">
        <v>-349.52</v>
      </c>
      <c r="G15" s="118">
        <v>-357.41</v>
      </c>
      <c r="H15" s="118">
        <v>-40.71</v>
      </c>
      <c r="I15" s="118">
        <v>-60.96</v>
      </c>
      <c r="J15" s="177">
        <v>-42.36</v>
      </c>
      <c r="K15" s="177">
        <v>-43</v>
      </c>
      <c r="L15" s="177">
        <v>0</v>
      </c>
      <c r="M15" s="177">
        <v>0</v>
      </c>
      <c r="N15" s="177">
        <v>0</v>
      </c>
      <c r="O15" s="177">
        <v>-99.058000000000007</v>
      </c>
      <c r="P15" s="177">
        <v>-340.15</v>
      </c>
      <c r="Q15" s="177">
        <v>-714.88</v>
      </c>
      <c r="R15" s="177">
        <v>-1152.027</v>
      </c>
      <c r="S15" s="177">
        <v>-1423.3009999999999</v>
      </c>
    </row>
    <row r="16" spans="1:19" x14ac:dyDescent="0.25">
      <c r="A16" s="94" t="s">
        <v>390</v>
      </c>
      <c r="B16" s="118"/>
      <c r="C16" s="118"/>
      <c r="D16" s="118"/>
      <c r="E16" s="118"/>
      <c r="F16" s="118"/>
      <c r="G16" s="118"/>
      <c r="H16" s="118"/>
      <c r="I16" s="118"/>
      <c r="J16" s="177"/>
      <c r="K16" s="177"/>
      <c r="L16" s="177"/>
      <c r="M16" s="177"/>
      <c r="N16" s="177"/>
      <c r="O16" s="177"/>
      <c r="P16" s="177"/>
      <c r="Q16" s="177"/>
      <c r="R16" s="177">
        <v>27.626000000000001</v>
      </c>
      <c r="S16" s="177">
        <v>67.682999999999993</v>
      </c>
    </row>
    <row r="17" spans="1:19" ht="19.5" customHeight="1" x14ac:dyDescent="0.25">
      <c r="A17" s="95" t="s">
        <v>0</v>
      </c>
      <c r="B17" s="115">
        <v>386.06124409999939</v>
      </c>
      <c r="C17" s="115">
        <v>329.32691209999899</v>
      </c>
      <c r="D17" s="115">
        <v>187.58</v>
      </c>
      <c r="E17" s="115">
        <v>236.5</v>
      </c>
      <c r="F17" s="115">
        <v>124.68</v>
      </c>
      <c r="G17" s="115">
        <v>-24.82</v>
      </c>
      <c r="H17" s="115">
        <v>-326.82</v>
      </c>
      <c r="I17" s="115">
        <v>-1309.5</v>
      </c>
      <c r="J17" s="107">
        <v>-1633.68</v>
      </c>
      <c r="K17" s="107">
        <v>-1930.39</v>
      </c>
      <c r="L17" s="107">
        <v>-300.30399999999997</v>
      </c>
      <c r="M17" s="107">
        <v>244.17400000000001</v>
      </c>
      <c r="N17" s="107">
        <v>464.36700000000002</v>
      </c>
      <c r="O17" s="107">
        <v>741.07899999999995</v>
      </c>
      <c r="P17" s="107">
        <v>435.45381930000042</v>
      </c>
      <c r="Q17" s="107">
        <v>744.68971040000008</v>
      </c>
      <c r="R17" s="107">
        <v>1066.6147737999997</v>
      </c>
      <c r="S17" s="107">
        <v>1397.495953099999</v>
      </c>
    </row>
    <row r="18" spans="1:19" ht="19.5" customHeight="1" x14ac:dyDescent="0.25">
      <c r="A18" s="95" t="s">
        <v>364</v>
      </c>
      <c r="B18" s="107">
        <v>6883</v>
      </c>
      <c r="C18" s="107">
        <v>8009</v>
      </c>
      <c r="D18" s="107">
        <v>1990.896</v>
      </c>
      <c r="E18" s="107">
        <v>4245.4430000000002</v>
      </c>
      <c r="F18" s="107">
        <v>6471.9620000000004</v>
      </c>
      <c r="G18" s="107">
        <v>8948.0669999999991</v>
      </c>
      <c r="H18" s="107">
        <v>2376.9340000000002</v>
      </c>
      <c r="I18" s="107">
        <v>4828.4049999999997</v>
      </c>
      <c r="J18" s="107">
        <v>6961.107</v>
      </c>
      <c r="K18" s="107">
        <v>9193.6119999999992</v>
      </c>
      <c r="L18" s="107">
        <v>1961.306</v>
      </c>
      <c r="M18" s="107">
        <v>3374.6990000000001</v>
      </c>
      <c r="N18" s="107">
        <v>5089.2579999999998</v>
      </c>
      <c r="O18" s="107">
        <v>7022.1369999999997</v>
      </c>
      <c r="P18" s="107">
        <v>1708.533797211591</v>
      </c>
      <c r="Q18" s="107">
        <v>3755.1041451304732</v>
      </c>
      <c r="R18" s="107">
        <v>5805.9407968508012</v>
      </c>
      <c r="S18" s="107">
        <v>8283.7301216907726</v>
      </c>
    </row>
    <row r="19" spans="1:19" x14ac:dyDescent="0.25">
      <c r="A19" s="95" t="s">
        <v>233</v>
      </c>
      <c r="B19" s="116">
        <v>5.6089095467092704</v>
      </c>
      <c r="C19" s="116">
        <v>4.1119604457485197</v>
      </c>
      <c r="D19" s="116">
        <v>9.42</v>
      </c>
      <c r="E19" s="116">
        <v>5.57</v>
      </c>
      <c r="F19" s="116">
        <v>1.93</v>
      </c>
      <c r="G19" s="116">
        <v>-0.28000000000000003</v>
      </c>
      <c r="H19" s="188">
        <v>-13.749700000000001</v>
      </c>
      <c r="I19" s="116">
        <v>-27.12</v>
      </c>
      <c r="J19" s="109">
        <v>-23.47</v>
      </c>
      <c r="K19" s="109">
        <v>-21</v>
      </c>
      <c r="L19" s="109">
        <v>-15.311</v>
      </c>
      <c r="M19" s="109">
        <v>7.2350000000000003</v>
      </c>
      <c r="N19" s="109">
        <v>9.1240000000000006</v>
      </c>
      <c r="O19" s="109">
        <v>10.553000000000001</v>
      </c>
      <c r="P19" s="109">
        <v>25.486988903039666</v>
      </c>
      <c r="Q19" s="109">
        <v>19.831399652808443</v>
      </c>
      <c r="R19" s="109">
        <v>18.371092836126437</v>
      </c>
      <c r="S19" s="109">
        <v>16.870370383514611</v>
      </c>
    </row>
    <row r="20" spans="1:19" x14ac:dyDescent="0.25">
      <c r="A20" s="40" t="s">
        <v>234</v>
      </c>
      <c r="B20" s="114">
        <v>6.5959610634897601</v>
      </c>
      <c r="C20" s="114">
        <v>4.0875265326507702</v>
      </c>
      <c r="D20" s="114">
        <v>6.2</v>
      </c>
      <c r="E20" s="114">
        <v>6.47</v>
      </c>
      <c r="F20" s="114">
        <v>5.4</v>
      </c>
      <c r="G20" s="114">
        <v>3.99</v>
      </c>
      <c r="H20" s="114">
        <v>1.71</v>
      </c>
      <c r="I20" s="114">
        <v>1.26</v>
      </c>
      <c r="J20" s="109">
        <v>0.47</v>
      </c>
      <c r="K20" s="109">
        <v>0.37</v>
      </c>
      <c r="L20" s="109">
        <v>0</v>
      </c>
      <c r="M20" s="109">
        <v>0</v>
      </c>
      <c r="N20" s="109">
        <v>0</v>
      </c>
      <c r="O20" s="109">
        <v>1.411</v>
      </c>
      <c r="P20" s="109">
        <v>19.908883310072127</v>
      </c>
      <c r="Q20" s="109">
        <v>19.037554548974061</v>
      </c>
      <c r="R20" s="109">
        <v>19.842210596168506</v>
      </c>
      <c r="S20" s="109">
        <v>17.181885202574581</v>
      </c>
    </row>
    <row r="21" spans="1:19" x14ac:dyDescent="0.25">
      <c r="A21" s="44" t="s">
        <v>391</v>
      </c>
      <c r="B21" s="114"/>
      <c r="C21" s="114"/>
      <c r="D21" s="114"/>
      <c r="E21" s="114"/>
      <c r="F21" s="114"/>
      <c r="G21" s="114"/>
      <c r="H21" s="114"/>
      <c r="I21" s="114"/>
      <c r="J21" s="109"/>
      <c r="K21" s="109"/>
      <c r="L21" s="109"/>
      <c r="M21" s="109"/>
      <c r="N21" s="109"/>
      <c r="O21" s="109"/>
      <c r="P21" s="109"/>
      <c r="Q21" s="109"/>
      <c r="R21" s="109">
        <v>-0.47582297110202387</v>
      </c>
      <c r="S21" s="109">
        <v>-0.81705945275514813</v>
      </c>
    </row>
    <row r="22" spans="1:19" x14ac:dyDescent="0.25">
      <c r="A22" s="44" t="s">
        <v>235</v>
      </c>
      <c r="B22" s="119">
        <v>0.29388292057993098</v>
      </c>
      <c r="C22" s="119">
        <v>4.0028973528701304</v>
      </c>
      <c r="D22" s="119">
        <v>4.4400000000000004</v>
      </c>
      <c r="E22" s="119">
        <v>3.25</v>
      </c>
      <c r="F22" s="119">
        <v>3.62</v>
      </c>
      <c r="G22" s="119">
        <v>3.38</v>
      </c>
      <c r="H22" s="119">
        <v>2.86</v>
      </c>
      <c r="I22" s="119">
        <v>1.1100000000000001</v>
      </c>
      <c r="J22" s="178">
        <v>-0.3</v>
      </c>
      <c r="K22" s="178">
        <v>-1.1100000000000001</v>
      </c>
      <c r="L22" s="178">
        <v>-5.2460000000000004</v>
      </c>
      <c r="M22" s="178">
        <v>-6.1459999999999999</v>
      </c>
      <c r="N22" s="178">
        <v>-4.8860000000000001</v>
      </c>
      <c r="O22" s="178">
        <v>-3.7160000000000002</v>
      </c>
      <c r="P22" s="178">
        <v>4.161331088415146</v>
      </c>
      <c r="Q22" s="178">
        <v>5.2276396259214373</v>
      </c>
      <c r="R22" s="178">
        <v>6.2578057182131532</v>
      </c>
      <c r="S22" s="178">
        <v>7.1420518008964242</v>
      </c>
    </row>
    <row r="23" spans="1:19" x14ac:dyDescent="0.25">
      <c r="A23" s="93"/>
      <c r="B23" s="118"/>
      <c r="C23" s="118"/>
      <c r="D23" s="118"/>
      <c r="E23" s="93"/>
      <c r="F23" s="93"/>
      <c r="G23" s="93"/>
      <c r="H23" s="93"/>
      <c r="I23" s="93"/>
      <c r="J23" s="179"/>
      <c r="K23" s="179"/>
      <c r="L23" s="179"/>
      <c r="M23" s="179"/>
      <c r="N23" s="179"/>
      <c r="O23" s="179"/>
      <c r="P23" s="179"/>
      <c r="Q23" s="179"/>
      <c r="R23" s="179"/>
      <c r="S23" s="179"/>
    </row>
    <row r="24" spans="1:19" x14ac:dyDescent="0.25">
      <c r="A24" s="42" t="s">
        <v>10</v>
      </c>
      <c r="B24" s="114"/>
      <c r="C24" s="114"/>
      <c r="D24" s="114"/>
      <c r="E24" s="114"/>
      <c r="F24" s="114"/>
      <c r="G24" s="114"/>
      <c r="H24" s="114"/>
      <c r="I24" s="114"/>
      <c r="J24" s="109"/>
      <c r="K24" s="109"/>
      <c r="L24" s="109"/>
      <c r="M24" s="109"/>
      <c r="N24" s="109"/>
      <c r="O24" s="109"/>
      <c r="P24" s="109"/>
      <c r="Q24" s="109"/>
      <c r="R24" s="109"/>
      <c r="S24" s="109"/>
    </row>
    <row r="25" spans="1:19" x14ac:dyDescent="0.25">
      <c r="A25" s="91" t="s">
        <v>161</v>
      </c>
      <c r="B25" s="111">
        <v>4922.1987294</v>
      </c>
      <c r="C25" s="111">
        <v>5398.3891348000006</v>
      </c>
      <c r="D25" s="111">
        <v>1455.79</v>
      </c>
      <c r="E25" s="111">
        <v>3074.66</v>
      </c>
      <c r="F25" s="111">
        <v>4489.96</v>
      </c>
      <c r="G25" s="111">
        <v>5894.78</v>
      </c>
      <c r="H25" s="111">
        <v>1242.71</v>
      </c>
      <c r="I25" s="111">
        <v>2081.08</v>
      </c>
      <c r="J25" s="107">
        <v>3150.61</v>
      </c>
      <c r="K25" s="107">
        <v>4197.93</v>
      </c>
      <c r="L25" s="107">
        <v>905.10400000000004</v>
      </c>
      <c r="M25" s="107">
        <v>2115.2420000000002</v>
      </c>
      <c r="N25" s="107">
        <v>3326.5569999999998</v>
      </c>
      <c r="O25" s="107">
        <v>4703.6180000000004</v>
      </c>
      <c r="P25" s="107">
        <v>1597.0271083999999</v>
      </c>
      <c r="Q25" s="107">
        <v>3545.6233160000002</v>
      </c>
      <c r="R25" s="107">
        <v>5386.0185418000001</v>
      </c>
      <c r="S25" s="107">
        <v>7289.5365628</v>
      </c>
    </row>
    <row r="26" spans="1:19" x14ac:dyDescent="0.25">
      <c r="A26" s="96" t="s">
        <v>162</v>
      </c>
      <c r="B26" s="111">
        <v>4224.8864843000001</v>
      </c>
      <c r="C26" s="111">
        <v>4922.1987294</v>
      </c>
      <c r="D26" s="111">
        <v>1191.6600000000001</v>
      </c>
      <c r="E26" s="111">
        <v>2609.66</v>
      </c>
      <c r="F26" s="111">
        <v>3943.3</v>
      </c>
      <c r="G26" s="111">
        <v>5398.39</v>
      </c>
      <c r="H26" s="111">
        <v>1455.79</v>
      </c>
      <c r="I26" s="111">
        <v>3074.66</v>
      </c>
      <c r="J26" s="107">
        <v>4489.96</v>
      </c>
      <c r="K26" s="107">
        <v>5894.78</v>
      </c>
      <c r="L26" s="107">
        <v>1242.712</v>
      </c>
      <c r="M26" s="107">
        <v>2081.0790000000002</v>
      </c>
      <c r="N26" s="107">
        <v>3150.6080000000002</v>
      </c>
      <c r="O26" s="107">
        <v>4197.933</v>
      </c>
      <c r="P26" s="107">
        <v>905.1039803000001</v>
      </c>
      <c r="Q26" s="107">
        <v>2115.2416352999999</v>
      </c>
      <c r="R26" s="107">
        <v>3326.5565394999999</v>
      </c>
      <c r="S26" s="107">
        <v>4703.6178889000003</v>
      </c>
    </row>
    <row r="27" spans="1:19" x14ac:dyDescent="0.25">
      <c r="A27" s="96" t="s">
        <v>238</v>
      </c>
      <c r="B27" s="117">
        <v>697.31224509999993</v>
      </c>
      <c r="C27" s="117">
        <v>476.1904054000006</v>
      </c>
      <c r="D27" s="117">
        <v>264.13</v>
      </c>
      <c r="E27" s="117">
        <v>465</v>
      </c>
      <c r="F27" s="117">
        <v>546.66</v>
      </c>
      <c r="G27" s="117">
        <v>496.39</v>
      </c>
      <c r="H27" s="117">
        <v>-213.07</v>
      </c>
      <c r="I27" s="117">
        <v>-993.58</v>
      </c>
      <c r="J27" s="180">
        <v>-1339.36</v>
      </c>
      <c r="K27" s="180">
        <v>-1696.85</v>
      </c>
      <c r="L27" s="180">
        <v>-337.608</v>
      </c>
      <c r="M27" s="180">
        <v>34.161999999999999</v>
      </c>
      <c r="N27" s="180">
        <v>175.94800000000001</v>
      </c>
      <c r="O27" s="180">
        <v>505.685</v>
      </c>
      <c r="P27" s="180">
        <v>691.92312809999976</v>
      </c>
      <c r="Q27" s="180">
        <v>1430.3816807000003</v>
      </c>
      <c r="R27" s="180">
        <v>2059.4620023000002</v>
      </c>
      <c r="S27" s="180">
        <v>2585.9186738999997</v>
      </c>
    </row>
    <row r="28" spans="1:19" x14ac:dyDescent="0.25">
      <c r="A28" s="96" t="s">
        <v>236</v>
      </c>
      <c r="B28" s="114">
        <v>16.5048752834251</v>
      </c>
      <c r="C28" s="114">
        <v>9.6743433489538706</v>
      </c>
      <c r="D28" s="114">
        <v>22.16</v>
      </c>
      <c r="E28" s="114">
        <v>17.82</v>
      </c>
      <c r="F28" s="114">
        <v>13.86</v>
      </c>
      <c r="G28" s="114">
        <v>9.1999999999999993</v>
      </c>
      <c r="H28" s="114">
        <v>-14.64</v>
      </c>
      <c r="I28" s="114">
        <v>-32.32</v>
      </c>
      <c r="J28" s="109">
        <v>-29.83</v>
      </c>
      <c r="K28" s="109">
        <v>-28.79</v>
      </c>
      <c r="L28" s="109">
        <v>-27.167000000000002</v>
      </c>
      <c r="M28" s="109">
        <v>1.6419999999999999</v>
      </c>
      <c r="N28" s="109">
        <v>5.585</v>
      </c>
      <c r="O28" s="109">
        <v>12.045999999999999</v>
      </c>
      <c r="P28" s="109">
        <v>76.446810881403835</v>
      </c>
      <c r="Q28" s="109">
        <v>67.622613739689001</v>
      </c>
      <c r="R28" s="109">
        <v>61.90972490158093</v>
      </c>
      <c r="S28" s="109">
        <v>54.977226785417066</v>
      </c>
    </row>
    <row r="29" spans="1:19" x14ac:dyDescent="0.25">
      <c r="A29" s="97" t="s">
        <v>362</v>
      </c>
      <c r="B29" s="111"/>
      <c r="C29" s="111"/>
      <c r="D29" s="111"/>
      <c r="E29" s="111"/>
      <c r="F29" s="111"/>
      <c r="G29" s="111"/>
      <c r="H29" s="111"/>
      <c r="I29" s="111"/>
      <c r="J29" s="107"/>
      <c r="K29" s="107"/>
      <c r="L29" s="107"/>
      <c r="M29" s="107"/>
      <c r="N29" s="107"/>
      <c r="O29" s="107"/>
      <c r="P29" s="107"/>
      <c r="Q29" s="107"/>
      <c r="R29" s="107"/>
      <c r="S29" s="107"/>
    </row>
    <row r="30" spans="1:19" x14ac:dyDescent="0.25">
      <c r="A30" s="94" t="s">
        <v>226</v>
      </c>
      <c r="B30" s="118">
        <v>-16</v>
      </c>
      <c r="C30" s="118">
        <v>-198</v>
      </c>
      <c r="D30" s="118">
        <v>-50.95</v>
      </c>
      <c r="E30" s="118">
        <v>-85.14</v>
      </c>
      <c r="F30" s="118">
        <v>-150.5</v>
      </c>
      <c r="G30" s="118">
        <v>-198.71</v>
      </c>
      <c r="H30" s="118">
        <v>-54.55</v>
      </c>
      <c r="I30" s="118">
        <v>-52.94</v>
      </c>
      <c r="J30" s="177">
        <v>22.95</v>
      </c>
      <c r="K30" s="177">
        <v>99.87</v>
      </c>
      <c r="L30" s="177">
        <v>95.2</v>
      </c>
      <c r="M30" s="177">
        <v>147.76900000000001</v>
      </c>
      <c r="N30" s="177">
        <v>171.29400000000001</v>
      </c>
      <c r="O30" s="177">
        <v>169.42099999999999</v>
      </c>
      <c r="P30" s="177">
        <v>-32.200000000000003</v>
      </c>
      <c r="Q30" s="177">
        <v>-103.29</v>
      </c>
      <c r="R30" s="177">
        <v>-199.517</v>
      </c>
      <c r="S30" s="177">
        <v>-334.57299999999998</v>
      </c>
    </row>
    <row r="31" spans="1:19" x14ac:dyDescent="0.25">
      <c r="A31" s="94" t="s">
        <v>165</v>
      </c>
      <c r="B31" s="111">
        <v>-454</v>
      </c>
      <c r="C31" s="111">
        <v>-135</v>
      </c>
      <c r="D31" s="111">
        <v>-75.87</v>
      </c>
      <c r="E31" s="111">
        <v>-189.54</v>
      </c>
      <c r="F31" s="111">
        <v>-304.52</v>
      </c>
      <c r="G31" s="111">
        <v>-357.41</v>
      </c>
      <c r="H31" s="111">
        <v>-40.71</v>
      </c>
      <c r="I31" s="111">
        <v>-60.96</v>
      </c>
      <c r="J31" s="107">
        <v>-42.36</v>
      </c>
      <c r="K31" s="107">
        <v>-43</v>
      </c>
      <c r="L31" s="107">
        <v>0</v>
      </c>
      <c r="M31" s="107">
        <v>0</v>
      </c>
      <c r="N31" s="107">
        <v>0</v>
      </c>
      <c r="O31" s="107">
        <v>-99.058000000000007</v>
      </c>
      <c r="P31" s="107">
        <v>-340.15</v>
      </c>
      <c r="Q31" s="107">
        <v>-714.88</v>
      </c>
      <c r="R31" s="107">
        <v>-1152.027</v>
      </c>
      <c r="S31" s="107">
        <v>-1423.3009999999999</v>
      </c>
    </row>
    <row r="32" spans="1:19" x14ac:dyDescent="0.25">
      <c r="A32" s="94" t="s">
        <v>390</v>
      </c>
      <c r="B32" s="111"/>
      <c r="C32" s="111"/>
      <c r="D32" s="111"/>
      <c r="E32" s="111"/>
      <c r="F32" s="111"/>
      <c r="G32" s="111"/>
      <c r="H32" s="111"/>
      <c r="I32" s="111"/>
      <c r="J32" s="107"/>
      <c r="K32" s="107"/>
      <c r="L32" s="107"/>
      <c r="M32" s="107"/>
      <c r="N32" s="107"/>
      <c r="O32" s="107"/>
      <c r="P32" s="107"/>
      <c r="Q32" s="107"/>
      <c r="R32" s="107">
        <v>19.991999999999997</v>
      </c>
      <c r="S32" s="107">
        <v>44.772000000000006</v>
      </c>
    </row>
    <row r="33" spans="1:19" x14ac:dyDescent="0.25">
      <c r="A33" s="96" t="s">
        <v>0</v>
      </c>
      <c r="B33" s="111">
        <v>227.31224509999993</v>
      </c>
      <c r="C33" s="111">
        <v>143.1904054000006</v>
      </c>
      <c r="D33" s="111">
        <v>137.31</v>
      </c>
      <c r="E33" s="111">
        <v>190.31</v>
      </c>
      <c r="F33" s="111">
        <v>91.64</v>
      </c>
      <c r="G33" s="111">
        <v>-59.73</v>
      </c>
      <c r="H33" s="111">
        <v>-308.33</v>
      </c>
      <c r="I33" s="111">
        <v>-1107.48</v>
      </c>
      <c r="J33" s="107">
        <v>-1358.77</v>
      </c>
      <c r="K33" s="107">
        <v>-1639.98</v>
      </c>
      <c r="L33" s="107">
        <v>-242.40799999999999</v>
      </c>
      <c r="M33" s="107">
        <v>181.93100000000001</v>
      </c>
      <c r="N33" s="107">
        <v>347.24200000000002</v>
      </c>
      <c r="O33" s="107">
        <v>576.048</v>
      </c>
      <c r="P33" s="107">
        <v>319.57312809999974</v>
      </c>
      <c r="Q33" s="107">
        <v>612.21168070000033</v>
      </c>
      <c r="R33" s="107">
        <v>727.91000230000009</v>
      </c>
      <c r="S33" s="107">
        <v>872.81667389999996</v>
      </c>
    </row>
    <row r="34" spans="1:19" x14ac:dyDescent="0.25">
      <c r="A34" s="95" t="s">
        <v>364</v>
      </c>
      <c r="B34" s="107">
        <v>4242</v>
      </c>
      <c r="C34" s="107">
        <v>5120</v>
      </c>
      <c r="D34" s="107">
        <v>1242.5329999999999</v>
      </c>
      <c r="E34" s="107">
        <v>2694.6750000000002</v>
      </c>
      <c r="F34" s="107">
        <v>4093.6410000000001</v>
      </c>
      <c r="G34" s="107">
        <v>5596.96</v>
      </c>
      <c r="H34" s="107">
        <v>1510.3330000000001</v>
      </c>
      <c r="I34" s="107">
        <v>3127.6060000000002</v>
      </c>
      <c r="J34" s="107">
        <v>4509.0169999999998</v>
      </c>
      <c r="K34" s="107">
        <v>5837.91</v>
      </c>
      <c r="L34" s="107">
        <v>1147.492</v>
      </c>
      <c r="M34" s="107">
        <v>1933.31</v>
      </c>
      <c r="N34" s="107">
        <v>2979.3139999999999</v>
      </c>
      <c r="O34" s="107">
        <v>4028.5129999999999</v>
      </c>
      <c r="P34" s="107">
        <v>937.30830672421916</v>
      </c>
      <c r="Q34" s="107">
        <v>2218.5392703479183</v>
      </c>
      <c r="R34" s="107">
        <v>3526.0735724857495</v>
      </c>
      <c r="S34" s="107">
        <v>5038.1911910792987</v>
      </c>
    </row>
    <row r="35" spans="1:19" x14ac:dyDescent="0.25">
      <c r="A35" s="91" t="s">
        <v>204</v>
      </c>
      <c r="B35" s="114">
        <v>5.3586102098066899</v>
      </c>
      <c r="C35" s="114">
        <v>2.7966876054687599</v>
      </c>
      <c r="D35" s="114">
        <v>11.04</v>
      </c>
      <c r="E35" s="114">
        <v>7.06</v>
      </c>
      <c r="F35" s="114">
        <v>2.2400000000000002</v>
      </c>
      <c r="G35" s="114">
        <v>-1.07</v>
      </c>
      <c r="H35" s="114">
        <v>-20.41</v>
      </c>
      <c r="I35" s="114">
        <v>-35.409999999999997</v>
      </c>
      <c r="J35" s="109">
        <v>-30.13</v>
      </c>
      <c r="K35" s="109">
        <v>-28.09</v>
      </c>
      <c r="L35" s="109">
        <v>-21.125</v>
      </c>
      <c r="M35" s="109">
        <v>9.41</v>
      </c>
      <c r="N35" s="109">
        <v>11.654999999999999</v>
      </c>
      <c r="O35" s="109">
        <v>14.298999999999999</v>
      </c>
      <c r="P35" s="109">
        <v>34.09477178505648</v>
      </c>
      <c r="Q35" s="109">
        <v>27.595260038105675</v>
      </c>
      <c r="R35" s="109">
        <v>20.643641924545857</v>
      </c>
      <c r="S35" s="109">
        <v>17.32400857366078</v>
      </c>
    </row>
    <row r="36" spans="1:19" x14ac:dyDescent="0.25">
      <c r="A36" s="91" t="s">
        <v>234</v>
      </c>
      <c r="B36" s="114">
        <v>10.7024988213107</v>
      </c>
      <c r="C36" s="114">
        <v>2.63671875</v>
      </c>
      <c r="D36" s="114">
        <v>6.11</v>
      </c>
      <c r="E36" s="114">
        <v>7.03</v>
      </c>
      <c r="F36" s="114">
        <v>7.44</v>
      </c>
      <c r="G36" s="114">
        <v>6.39</v>
      </c>
      <c r="H36" s="114">
        <v>2.7</v>
      </c>
      <c r="I36" s="114">
        <v>1.95</v>
      </c>
      <c r="J36" s="109">
        <v>0.66</v>
      </c>
      <c r="K36" s="109">
        <v>0.53</v>
      </c>
      <c r="L36" s="109">
        <v>0</v>
      </c>
      <c r="M36" s="109">
        <v>0</v>
      </c>
      <c r="N36" s="109">
        <v>0</v>
      </c>
      <c r="O36" s="109">
        <v>2.4590000000000001</v>
      </c>
      <c r="P36" s="109">
        <v>36.290087003366452</v>
      </c>
      <c r="Q36" s="109">
        <v>32.223004098002299</v>
      </c>
      <c r="R36" s="109">
        <v>32.67166655254627</v>
      </c>
      <c r="S36" s="109">
        <v>28.250237952861323</v>
      </c>
    </row>
    <row r="37" spans="1:19" x14ac:dyDescent="0.25">
      <c r="A37" s="91" t="s">
        <v>388</v>
      </c>
      <c r="B37" s="114"/>
      <c r="C37" s="114"/>
      <c r="D37" s="114"/>
      <c r="E37" s="114"/>
      <c r="F37" s="114"/>
      <c r="G37" s="114"/>
      <c r="H37" s="114"/>
      <c r="I37" s="114"/>
      <c r="J37" s="109"/>
      <c r="K37" s="109"/>
      <c r="L37" s="109"/>
      <c r="M37" s="109"/>
      <c r="N37" s="109"/>
      <c r="O37" s="109"/>
      <c r="P37" s="109"/>
      <c r="Q37" s="109"/>
      <c r="R37" s="109">
        <v>-0.56697625812459684</v>
      </c>
      <c r="S37" s="109">
        <v>-0.88865226232926653</v>
      </c>
    </row>
    <row r="38" spans="1:19" x14ac:dyDescent="0.25">
      <c r="A38" s="46" t="s">
        <v>237</v>
      </c>
      <c r="B38" s="120">
        <v>0.44376625230773997</v>
      </c>
      <c r="C38" s="120">
        <v>4.2409369934851</v>
      </c>
      <c r="D38" s="120">
        <v>5.0199999999999996</v>
      </c>
      <c r="E38" s="120">
        <v>3.72</v>
      </c>
      <c r="F38" s="120">
        <v>4.1900000000000004</v>
      </c>
      <c r="G38" s="120">
        <v>3.88</v>
      </c>
      <c r="H38" s="120">
        <v>3.08</v>
      </c>
      <c r="I38" s="120">
        <v>1.1499999999999999</v>
      </c>
      <c r="J38" s="181">
        <v>-0.36</v>
      </c>
      <c r="K38" s="181">
        <v>-1.22</v>
      </c>
      <c r="L38" s="181">
        <v>-6.0419999999999998</v>
      </c>
      <c r="M38" s="181">
        <v>-7.7690000000000001</v>
      </c>
      <c r="N38" s="181">
        <v>-6.0709999999999997</v>
      </c>
      <c r="O38" s="181">
        <v>-4.7119999999999997</v>
      </c>
      <c r="P38" s="181">
        <v>6.0619520929809028</v>
      </c>
      <c r="Q38" s="181">
        <v>7.8043496035810236</v>
      </c>
      <c r="R38" s="181">
        <v>9.1613926826133962</v>
      </c>
      <c r="S38" s="181">
        <v>10.291632521224226</v>
      </c>
    </row>
    <row r="39" spans="1:19" x14ac:dyDescent="0.25">
      <c r="A39" s="46"/>
      <c r="B39" s="120"/>
      <c r="C39" s="120"/>
      <c r="D39" s="120"/>
      <c r="E39" s="120"/>
      <c r="F39" s="120"/>
      <c r="G39" s="120"/>
      <c r="H39" s="120"/>
      <c r="I39" s="120"/>
      <c r="J39" s="181"/>
      <c r="K39" s="181"/>
      <c r="L39" s="181"/>
      <c r="M39" s="181"/>
      <c r="N39" s="181"/>
      <c r="O39" s="181"/>
      <c r="P39" s="181"/>
      <c r="Q39" s="181"/>
      <c r="R39" s="181"/>
      <c r="S39" s="181"/>
    </row>
    <row r="40" spans="1:19" x14ac:dyDescent="0.25">
      <c r="A40" s="42" t="s">
        <v>13</v>
      </c>
      <c r="B40" s="111"/>
      <c r="C40" s="111"/>
      <c r="D40" s="111"/>
      <c r="E40" s="111"/>
      <c r="F40" s="111"/>
      <c r="G40" s="111"/>
      <c r="H40" s="111"/>
      <c r="I40" s="111"/>
      <c r="J40" s="107"/>
      <c r="K40" s="107"/>
      <c r="L40" s="107"/>
      <c r="M40" s="107"/>
      <c r="N40" s="107"/>
      <c r="O40" s="107"/>
      <c r="P40" s="107"/>
      <c r="Q40" s="107"/>
      <c r="R40" s="107"/>
      <c r="S40" s="107"/>
    </row>
    <row r="41" spans="1:19" x14ac:dyDescent="0.25">
      <c r="A41" s="125" t="s">
        <v>161</v>
      </c>
      <c r="B41" s="118">
        <v>2801.0370458000002</v>
      </c>
      <c r="C41" s="118">
        <v>3267.2655525</v>
      </c>
      <c r="D41" s="118">
        <v>846.2</v>
      </c>
      <c r="E41" s="118">
        <v>1682.21</v>
      </c>
      <c r="F41" s="118">
        <v>2456.5300000000002</v>
      </c>
      <c r="G41" s="118">
        <v>3386.16</v>
      </c>
      <c r="H41" s="118">
        <v>848.11</v>
      </c>
      <c r="I41" s="118">
        <v>1498.79</v>
      </c>
      <c r="J41" s="177">
        <v>2177.19</v>
      </c>
      <c r="K41" s="177">
        <v>3065.29</v>
      </c>
      <c r="L41" s="177">
        <v>755.89300000000003</v>
      </c>
      <c r="M41" s="177">
        <v>1503.6310000000001</v>
      </c>
      <c r="N41" s="177">
        <v>2227.067</v>
      </c>
      <c r="O41" s="177">
        <v>3158.6559999999999</v>
      </c>
      <c r="P41" s="177">
        <v>887.11403210000003</v>
      </c>
      <c r="Q41" s="177">
        <v>1669.0493546</v>
      </c>
      <c r="R41" s="177">
        <v>2610.9382357999998</v>
      </c>
      <c r="S41" s="177">
        <v>3747.3076054000003</v>
      </c>
    </row>
    <row r="42" spans="1:19" x14ac:dyDescent="0.25">
      <c r="A42" s="125" t="s">
        <v>162</v>
      </c>
      <c r="B42" s="115">
        <v>2640.2880468000003</v>
      </c>
      <c r="C42" s="115">
        <v>2801.0370458000002</v>
      </c>
      <c r="D42" s="115">
        <v>725.68</v>
      </c>
      <c r="E42" s="115">
        <v>1516.19</v>
      </c>
      <c r="F42" s="115">
        <v>2317.6999999999998</v>
      </c>
      <c r="G42" s="115">
        <v>3267.27</v>
      </c>
      <c r="H42" s="115">
        <v>846.2</v>
      </c>
      <c r="I42" s="115">
        <v>1682.21</v>
      </c>
      <c r="J42" s="107">
        <v>2456.5300000000002</v>
      </c>
      <c r="K42" s="107">
        <v>3386.16</v>
      </c>
      <c r="L42" s="107">
        <v>848.10900000000004</v>
      </c>
      <c r="M42" s="107">
        <v>1498.787</v>
      </c>
      <c r="N42" s="107">
        <v>2177.1869999999999</v>
      </c>
      <c r="O42" s="107">
        <v>3065.2950000000001</v>
      </c>
      <c r="P42" s="107">
        <v>755.8933409</v>
      </c>
      <c r="Q42" s="107">
        <v>1503.6313249</v>
      </c>
      <c r="R42" s="107">
        <v>2227.0674642999998</v>
      </c>
      <c r="S42" s="107">
        <v>3158.6563262</v>
      </c>
    </row>
    <row r="43" spans="1:19" x14ac:dyDescent="0.25">
      <c r="A43" s="125" t="s">
        <v>238</v>
      </c>
      <c r="B43" s="115">
        <v>160.74899899999991</v>
      </c>
      <c r="C43" s="115">
        <v>466.2285066999998</v>
      </c>
      <c r="D43" s="115">
        <v>120.52</v>
      </c>
      <c r="E43" s="115">
        <v>166.02</v>
      </c>
      <c r="F43" s="115">
        <v>138.83000000000001</v>
      </c>
      <c r="G43" s="115">
        <v>118.89</v>
      </c>
      <c r="H43" s="115">
        <v>1.91</v>
      </c>
      <c r="I43" s="115">
        <v>-183.42</v>
      </c>
      <c r="J43" s="107">
        <v>-279.33999999999997</v>
      </c>
      <c r="K43" s="107">
        <v>-320.86</v>
      </c>
      <c r="L43" s="107">
        <v>-92.215999999999994</v>
      </c>
      <c r="M43" s="107">
        <v>4.8449999999999998</v>
      </c>
      <c r="N43" s="107">
        <v>49.88</v>
      </c>
      <c r="O43" s="107">
        <v>93.361999999999995</v>
      </c>
      <c r="P43" s="107">
        <v>131.22069120000003</v>
      </c>
      <c r="Q43" s="107">
        <v>165.41802970000003</v>
      </c>
      <c r="R43" s="107">
        <v>383.87077150000005</v>
      </c>
      <c r="S43" s="107">
        <v>588.65127920000032</v>
      </c>
    </row>
    <row r="44" spans="1:19" x14ac:dyDescent="0.25">
      <c r="A44" s="125" t="s">
        <v>236</v>
      </c>
      <c r="B44" s="119">
        <v>6.0883129473250399</v>
      </c>
      <c r="C44" s="119">
        <v>16.644853283860801</v>
      </c>
      <c r="D44" s="119">
        <v>16.61</v>
      </c>
      <c r="E44" s="117">
        <v>10.95</v>
      </c>
      <c r="F44" s="119">
        <v>5.99</v>
      </c>
      <c r="G44" s="119">
        <v>3.64</v>
      </c>
      <c r="H44" s="119">
        <v>0.23</v>
      </c>
      <c r="I44" s="119">
        <v>-10.9</v>
      </c>
      <c r="J44" s="178">
        <v>-11.37</v>
      </c>
      <c r="K44" s="178">
        <v>-9.48</v>
      </c>
      <c r="L44" s="178">
        <v>-10.872999999999999</v>
      </c>
      <c r="M44" s="178">
        <v>0.32300000000000001</v>
      </c>
      <c r="N44" s="178">
        <v>2.2909999999999999</v>
      </c>
      <c r="O44" s="178">
        <v>3.0459999999999998</v>
      </c>
      <c r="P44" s="178">
        <v>17.359683450017286</v>
      </c>
      <c r="Q44" s="178">
        <v>11.00123593867009</v>
      </c>
      <c r="R44" s="178">
        <v>17.236602736713962</v>
      </c>
      <c r="S44" s="178">
        <v>18.6361293666973</v>
      </c>
    </row>
    <row r="45" spans="1:19" x14ac:dyDescent="0.25">
      <c r="A45" s="97" t="s">
        <v>362</v>
      </c>
      <c r="B45" s="115"/>
      <c r="C45" s="115"/>
      <c r="D45" s="115"/>
      <c r="E45" s="115"/>
      <c r="F45" s="115"/>
      <c r="G45" s="115"/>
      <c r="H45" s="115"/>
      <c r="I45" s="115"/>
      <c r="J45" s="107"/>
      <c r="K45" s="107"/>
      <c r="L45" s="107"/>
      <c r="M45" s="107"/>
      <c r="N45" s="107"/>
      <c r="O45" s="107"/>
      <c r="P45" s="107"/>
      <c r="Q45" s="107"/>
      <c r="R45" s="107"/>
      <c r="S45" s="107"/>
    </row>
    <row r="46" spans="1:19" x14ac:dyDescent="0.25">
      <c r="A46" s="98" t="s">
        <v>226</v>
      </c>
      <c r="B46" s="115">
        <v>-2</v>
      </c>
      <c r="C46" s="115">
        <v>-88.4</v>
      </c>
      <c r="D46" s="115">
        <v>-22.77</v>
      </c>
      <c r="E46" s="115">
        <v>-34.72</v>
      </c>
      <c r="F46" s="115">
        <v>-60.8</v>
      </c>
      <c r="G46" s="115">
        <v>-83.98</v>
      </c>
      <c r="H46" s="115">
        <v>-20.399999999999999</v>
      </c>
      <c r="I46" s="115">
        <v>-18.59</v>
      </c>
      <c r="J46" s="107">
        <v>4.4400000000000004</v>
      </c>
      <c r="K46" s="107">
        <v>30.45</v>
      </c>
      <c r="L46" s="107">
        <v>34.299999999999997</v>
      </c>
      <c r="M46" s="107">
        <v>57.398000000000003</v>
      </c>
      <c r="N46" s="107">
        <v>67.244</v>
      </c>
      <c r="O46" s="107">
        <v>71.67</v>
      </c>
      <c r="P46" s="107">
        <v>-15.33</v>
      </c>
      <c r="Q46" s="107">
        <v>-32.94</v>
      </c>
      <c r="R46" s="107">
        <v>-52.8</v>
      </c>
      <c r="S46" s="107">
        <v>-86.882999999999996</v>
      </c>
    </row>
    <row r="47" spans="1:19" x14ac:dyDescent="0.25">
      <c r="A47" s="98" t="s">
        <v>165</v>
      </c>
      <c r="B47" s="118">
        <v>0</v>
      </c>
      <c r="C47" s="118">
        <v>-192.4</v>
      </c>
      <c r="D47" s="118">
        <v>-47.48</v>
      </c>
      <c r="E47" s="118">
        <v>-85.11</v>
      </c>
      <c r="F47" s="118">
        <v>-45</v>
      </c>
      <c r="G47" s="118">
        <v>0</v>
      </c>
      <c r="H47" s="118">
        <v>0</v>
      </c>
      <c r="I47" s="118">
        <v>0</v>
      </c>
      <c r="J47" s="177">
        <v>0</v>
      </c>
      <c r="K47" s="177">
        <v>0</v>
      </c>
      <c r="L47" s="177">
        <v>0</v>
      </c>
      <c r="M47" s="177">
        <v>0</v>
      </c>
      <c r="N47" s="177">
        <v>0</v>
      </c>
      <c r="O47" s="177">
        <v>0</v>
      </c>
      <c r="P47" s="177">
        <v>0</v>
      </c>
      <c r="Q47" s="177">
        <v>0</v>
      </c>
      <c r="R47" s="177">
        <v>0</v>
      </c>
      <c r="S47" s="177">
        <v>0</v>
      </c>
    </row>
    <row r="48" spans="1:19" x14ac:dyDescent="0.25">
      <c r="A48" s="94" t="s">
        <v>390</v>
      </c>
      <c r="B48" s="118"/>
      <c r="C48" s="118"/>
      <c r="D48" s="118"/>
      <c r="E48" s="118"/>
      <c r="F48" s="118"/>
      <c r="G48" s="118"/>
      <c r="H48" s="118"/>
      <c r="I48" s="118"/>
      <c r="J48" s="177"/>
      <c r="K48" s="177"/>
      <c r="L48" s="177"/>
      <c r="M48" s="177"/>
      <c r="N48" s="177"/>
      <c r="O48" s="177"/>
      <c r="P48" s="177"/>
      <c r="Q48" s="177"/>
      <c r="R48" s="177">
        <v>7.7750000000000004</v>
      </c>
      <c r="S48" s="177">
        <v>22.920999999999999</v>
      </c>
    </row>
    <row r="49" spans="1:19" x14ac:dyDescent="0.25">
      <c r="A49" s="40" t="s">
        <v>0</v>
      </c>
      <c r="B49" s="115">
        <v>158.74899899999991</v>
      </c>
      <c r="C49" s="115">
        <v>185.42850669999982</v>
      </c>
      <c r="D49" s="115">
        <v>50.27</v>
      </c>
      <c r="E49" s="115">
        <v>46.19</v>
      </c>
      <c r="F49" s="115">
        <v>33.03</v>
      </c>
      <c r="G49" s="115">
        <v>34.909999999999997</v>
      </c>
      <c r="H49" s="115">
        <v>-18.489999999999998</v>
      </c>
      <c r="I49" s="115">
        <v>-202.01</v>
      </c>
      <c r="J49" s="107">
        <v>-274.89999999999998</v>
      </c>
      <c r="K49" s="107">
        <v>-290.41000000000003</v>
      </c>
      <c r="L49" s="107">
        <v>-57.915999999999997</v>
      </c>
      <c r="M49" s="107">
        <v>62.243000000000002</v>
      </c>
      <c r="N49" s="107">
        <v>117.124</v>
      </c>
      <c r="O49" s="107">
        <v>165.03200000000001</v>
      </c>
      <c r="P49" s="107">
        <v>115.89069120000003</v>
      </c>
      <c r="Q49" s="107">
        <v>132.47802970000004</v>
      </c>
      <c r="R49" s="107">
        <v>338.84577150000001</v>
      </c>
      <c r="S49" s="107">
        <v>524.68927920000033</v>
      </c>
    </row>
    <row r="50" spans="1:19" x14ac:dyDescent="0.25">
      <c r="A50" s="95" t="s">
        <v>364</v>
      </c>
      <c r="B50" s="107">
        <v>2642</v>
      </c>
      <c r="C50" s="107">
        <v>2889</v>
      </c>
      <c r="D50" s="107">
        <v>748.36300000000006</v>
      </c>
      <c r="E50" s="107">
        <v>1550.768</v>
      </c>
      <c r="F50" s="107">
        <v>2378.3209999999999</v>
      </c>
      <c r="G50" s="107">
        <v>3351.107</v>
      </c>
      <c r="H50" s="107">
        <v>866.601</v>
      </c>
      <c r="I50" s="107">
        <v>1700.799</v>
      </c>
      <c r="J50" s="107">
        <v>2452.09</v>
      </c>
      <c r="K50" s="107">
        <v>3355.7020000000002</v>
      </c>
      <c r="L50" s="107">
        <v>813.81399999999996</v>
      </c>
      <c r="M50" s="107">
        <v>1441.3889999999999</v>
      </c>
      <c r="N50" s="107">
        <v>2109.944</v>
      </c>
      <c r="O50" s="107">
        <v>2993.6239999999998</v>
      </c>
      <c r="P50" s="107">
        <v>771.22549048737164</v>
      </c>
      <c r="Q50" s="107">
        <v>1536.5648747825555</v>
      </c>
      <c r="R50" s="107">
        <v>2279.8672243650526</v>
      </c>
      <c r="S50" s="107">
        <v>3245.5389306114735</v>
      </c>
    </row>
    <row r="51" spans="1:19" x14ac:dyDescent="0.25">
      <c r="A51" s="40" t="s">
        <v>204</v>
      </c>
      <c r="B51" s="119">
        <v>6.0086676381529101</v>
      </c>
      <c r="C51" s="119">
        <v>6.4184322152993998</v>
      </c>
      <c r="D51" s="119">
        <v>6.72</v>
      </c>
      <c r="E51" s="119">
        <v>2.98</v>
      </c>
      <c r="F51" s="119">
        <v>1.39</v>
      </c>
      <c r="G51" s="119">
        <v>1.04</v>
      </c>
      <c r="H51" s="119">
        <v>-2.13</v>
      </c>
      <c r="I51" s="119">
        <v>-11.88</v>
      </c>
      <c r="J51" s="178">
        <v>-11.21</v>
      </c>
      <c r="K51" s="178">
        <v>-8.65</v>
      </c>
      <c r="L51" s="178">
        <v>-7.117</v>
      </c>
      <c r="M51" s="178">
        <v>4.3179999999999996</v>
      </c>
      <c r="N51" s="178">
        <v>5.5510000000000002</v>
      </c>
      <c r="O51" s="178">
        <v>5.5129999999999999</v>
      </c>
      <c r="P51" s="178">
        <v>15.026823235155721</v>
      </c>
      <c r="Q51" s="178">
        <v>8.6217010341816813</v>
      </c>
      <c r="R51" s="178">
        <v>14.862522162639063</v>
      </c>
      <c r="S51" s="178">
        <v>16.16647621297048</v>
      </c>
    </row>
    <row r="52" spans="1:19" x14ac:dyDescent="0.25">
      <c r="A52" s="40" t="s">
        <v>234</v>
      </c>
      <c r="B52" s="116">
        <v>0</v>
      </c>
      <c r="C52" s="116">
        <v>6.65974385600554</v>
      </c>
      <c r="D52" s="116">
        <v>6.34</v>
      </c>
      <c r="E52" s="116">
        <v>5.49</v>
      </c>
      <c r="F52" s="116">
        <v>1.89</v>
      </c>
      <c r="G52" s="116">
        <v>0</v>
      </c>
      <c r="H52" s="116">
        <v>0</v>
      </c>
      <c r="I52" s="116">
        <v>0</v>
      </c>
      <c r="J52" s="109">
        <v>0</v>
      </c>
      <c r="K52" s="109">
        <v>0</v>
      </c>
      <c r="L52" s="109">
        <v>0</v>
      </c>
      <c r="M52" s="109">
        <v>0</v>
      </c>
      <c r="N52" s="109">
        <v>0</v>
      </c>
      <c r="O52" s="109">
        <v>0</v>
      </c>
      <c r="P52" s="109">
        <v>0</v>
      </c>
      <c r="Q52" s="109">
        <v>0</v>
      </c>
      <c r="R52" s="109">
        <v>0</v>
      </c>
      <c r="S52" s="109">
        <v>0</v>
      </c>
    </row>
    <row r="53" spans="1:19" x14ac:dyDescent="0.25">
      <c r="A53" s="91" t="s">
        <v>388</v>
      </c>
      <c r="B53" s="116"/>
      <c r="C53" s="116"/>
      <c r="D53" s="116"/>
      <c r="E53" s="116"/>
      <c r="F53" s="116"/>
      <c r="G53" s="116"/>
      <c r="H53" s="116"/>
      <c r="I53" s="116"/>
      <c r="J53" s="109"/>
      <c r="K53" s="109"/>
      <c r="L53" s="109"/>
      <c r="M53" s="109"/>
      <c r="N53" s="109"/>
      <c r="O53" s="109"/>
      <c r="P53" s="109"/>
      <c r="Q53" s="109"/>
      <c r="R53" s="109">
        <v>-0.34102863170750447</v>
      </c>
      <c r="S53" s="109">
        <v>-0.70623093698899442</v>
      </c>
    </row>
    <row r="54" spans="1:19" x14ac:dyDescent="0.25">
      <c r="A54" s="40" t="s">
        <v>237</v>
      </c>
      <c r="B54" s="116">
        <v>7.9645309172132098E-2</v>
      </c>
      <c r="C54" s="116">
        <v>3.5666772125558901</v>
      </c>
      <c r="D54" s="116">
        <v>3.5470000000000002</v>
      </c>
      <c r="E54" s="116">
        <v>2.48</v>
      </c>
      <c r="F54" s="116">
        <v>2.71</v>
      </c>
      <c r="G54" s="116">
        <v>2.6</v>
      </c>
      <c r="H54" s="116">
        <v>2.36</v>
      </c>
      <c r="I54" s="116">
        <v>0.97</v>
      </c>
      <c r="J54" s="109">
        <v>-0.16</v>
      </c>
      <c r="K54" s="109">
        <v>-0.82</v>
      </c>
      <c r="L54" s="109">
        <v>-3.7570000000000001</v>
      </c>
      <c r="M54" s="109">
        <v>-3.9950000000000001</v>
      </c>
      <c r="N54" s="109">
        <v>-3.26</v>
      </c>
      <c r="O54" s="109">
        <v>-2.4670000000000001</v>
      </c>
      <c r="P54" s="109">
        <v>2.3328602148615651</v>
      </c>
      <c r="Q54" s="109">
        <v>2.3795349044884091</v>
      </c>
      <c r="R54" s="109">
        <v>2.7151092057824036</v>
      </c>
      <c r="S54" s="109">
        <v>3.1758840907158152</v>
      </c>
    </row>
    <row r="55" spans="1:19" x14ac:dyDescent="0.25">
      <c r="A55" s="46"/>
      <c r="B55" s="112"/>
      <c r="C55" s="112"/>
      <c r="D55" s="112"/>
      <c r="E55" s="112"/>
      <c r="F55" s="112"/>
      <c r="G55" s="112"/>
      <c r="H55" s="111"/>
      <c r="I55" s="111"/>
      <c r="J55" s="107"/>
      <c r="K55" s="107"/>
      <c r="L55" s="107"/>
      <c r="M55" s="107"/>
      <c r="N55" s="107"/>
      <c r="O55" s="107"/>
      <c r="P55" s="107"/>
      <c r="Q55" s="107"/>
      <c r="R55" s="107"/>
      <c r="S55" s="107"/>
    </row>
    <row r="56" spans="1:19" x14ac:dyDescent="0.25">
      <c r="A56" s="121" t="s">
        <v>228</v>
      </c>
      <c r="B56" s="112"/>
      <c r="C56" s="112"/>
      <c r="D56" s="112"/>
      <c r="E56" s="112"/>
      <c r="F56" s="112"/>
      <c r="G56" s="112"/>
      <c r="H56" s="111"/>
      <c r="I56" s="111"/>
      <c r="J56" s="107"/>
      <c r="K56" s="107"/>
      <c r="L56" s="107"/>
      <c r="M56" s="107"/>
      <c r="N56" s="107"/>
      <c r="O56" s="107"/>
      <c r="P56" s="107"/>
      <c r="Q56" s="107"/>
      <c r="R56" s="107"/>
      <c r="S56" s="107"/>
    </row>
    <row r="57" spans="1:19" ht="14.25" customHeight="1" x14ac:dyDescent="0.25">
      <c r="A57" s="42" t="s">
        <v>10</v>
      </c>
      <c r="B57" s="111"/>
      <c r="C57" s="111"/>
      <c r="D57" s="111"/>
      <c r="E57" s="111"/>
      <c r="F57" s="111"/>
      <c r="G57" s="111"/>
      <c r="H57" s="111"/>
      <c r="I57" s="111"/>
      <c r="J57" s="107"/>
      <c r="K57" s="107"/>
      <c r="L57" s="107"/>
      <c r="M57" s="107"/>
      <c r="N57" s="107"/>
      <c r="O57" s="107"/>
      <c r="P57" s="107"/>
      <c r="Q57" s="107"/>
      <c r="R57" s="107"/>
      <c r="S57" s="107"/>
    </row>
    <row r="58" spans="1:19" x14ac:dyDescent="0.25">
      <c r="A58" s="44" t="s">
        <v>11</v>
      </c>
      <c r="B58" s="117">
        <v>572.34993159999976</v>
      </c>
      <c r="C58" s="117">
        <v>599.31778129999975</v>
      </c>
      <c r="D58" s="117">
        <v>172.57</v>
      </c>
      <c r="E58" s="117">
        <v>405.89</v>
      </c>
      <c r="F58" s="117">
        <v>450.43</v>
      </c>
      <c r="G58" s="117">
        <v>522.27</v>
      </c>
      <c r="H58" s="117">
        <v>86.61</v>
      </c>
      <c r="I58" s="117">
        <v>11.55</v>
      </c>
      <c r="J58" s="180">
        <v>42.99</v>
      </c>
      <c r="K58" s="180">
        <v>34.78</v>
      </c>
      <c r="L58" s="180">
        <v>9.0860000000000003</v>
      </c>
      <c r="M58" s="180">
        <v>106.99299999999999</v>
      </c>
      <c r="N58" s="180">
        <v>222.40600000000001</v>
      </c>
      <c r="O58" s="180">
        <v>244.33600000000001</v>
      </c>
      <c r="P58" s="180">
        <v>96.299410499999809</v>
      </c>
      <c r="Q58" s="180">
        <v>258.24067910000025</v>
      </c>
      <c r="R58" s="180">
        <v>415.98896419999937</v>
      </c>
      <c r="S58" s="180">
        <v>542.15846499999941</v>
      </c>
    </row>
    <row r="59" spans="1:19" x14ac:dyDescent="0.25">
      <c r="A59" s="97" t="s">
        <v>363</v>
      </c>
      <c r="B59" s="115"/>
      <c r="C59" s="115"/>
      <c r="D59" s="115"/>
      <c r="E59" s="115"/>
      <c r="F59" s="115"/>
      <c r="G59" s="115"/>
      <c r="H59" s="115"/>
      <c r="I59" s="115"/>
      <c r="J59" s="107"/>
      <c r="K59" s="107"/>
      <c r="L59" s="107"/>
      <c r="M59" s="107"/>
      <c r="N59" s="107"/>
      <c r="O59" s="107"/>
      <c r="P59" s="107"/>
      <c r="Q59" s="107"/>
      <c r="R59" s="107"/>
      <c r="S59" s="107"/>
    </row>
    <row r="60" spans="1:19" x14ac:dyDescent="0.25">
      <c r="A60" s="98" t="s">
        <v>166</v>
      </c>
      <c r="B60" s="115">
        <v>34.438132199999998</v>
      </c>
      <c r="C60" s="115">
        <v>29.613285099999999</v>
      </c>
      <c r="D60" s="115">
        <v>10.08</v>
      </c>
      <c r="E60" s="115">
        <v>21.99</v>
      </c>
      <c r="F60" s="115">
        <v>35.28</v>
      </c>
      <c r="G60" s="115">
        <v>45.4</v>
      </c>
      <c r="H60" s="115">
        <v>11.98</v>
      </c>
      <c r="I60" s="115">
        <v>22.55</v>
      </c>
      <c r="J60" s="107">
        <v>33.54</v>
      </c>
      <c r="K60" s="107">
        <v>52.58</v>
      </c>
      <c r="L60" s="107">
        <v>11.57</v>
      </c>
      <c r="M60" s="107">
        <v>23.274999999999999</v>
      </c>
      <c r="N60" s="107">
        <v>35.283000000000001</v>
      </c>
      <c r="O60" s="107">
        <v>54.595999999999997</v>
      </c>
      <c r="P60" s="107">
        <v>32.551095000000004</v>
      </c>
      <c r="Q60" s="107">
        <v>65.559162799999996</v>
      </c>
      <c r="R60" s="107">
        <v>101.3399125</v>
      </c>
      <c r="S60" s="107">
        <v>137.17503250000001</v>
      </c>
    </row>
    <row r="61" spans="1:19" x14ac:dyDescent="0.25">
      <c r="A61" s="44" t="s">
        <v>2</v>
      </c>
      <c r="B61" s="118">
        <v>606.78806379999969</v>
      </c>
      <c r="C61" s="118">
        <v>628.93106639999974</v>
      </c>
      <c r="D61" s="118">
        <v>182.65</v>
      </c>
      <c r="E61" s="118">
        <v>427.87</v>
      </c>
      <c r="F61" s="118">
        <v>485.71</v>
      </c>
      <c r="G61" s="118">
        <v>567.66999999999996</v>
      </c>
      <c r="H61" s="118">
        <v>98.59</v>
      </c>
      <c r="I61" s="118">
        <v>34.1</v>
      </c>
      <c r="J61" s="177">
        <v>76.53</v>
      </c>
      <c r="K61" s="177">
        <v>87.37</v>
      </c>
      <c r="L61" s="177">
        <v>20.655999999999999</v>
      </c>
      <c r="M61" s="177">
        <v>130.268</v>
      </c>
      <c r="N61" s="177">
        <v>257.68900000000002</v>
      </c>
      <c r="O61" s="177">
        <v>298.93200000000002</v>
      </c>
      <c r="P61" s="177">
        <v>128.8505054999996</v>
      </c>
      <c r="Q61" s="177">
        <v>323.79984190000113</v>
      </c>
      <c r="R61" s="177">
        <v>517.32887669999968</v>
      </c>
      <c r="S61" s="177">
        <v>679.33349749999854</v>
      </c>
    </row>
    <row r="62" spans="1:19" x14ac:dyDescent="0.25">
      <c r="A62" s="44" t="s">
        <v>161</v>
      </c>
      <c r="B62" s="115">
        <v>4922.1987294</v>
      </c>
      <c r="C62" s="115">
        <v>5398.3891348000006</v>
      </c>
      <c r="D62" s="115">
        <v>1455.79</v>
      </c>
      <c r="E62" s="115">
        <v>3074.66</v>
      </c>
      <c r="F62" s="115">
        <v>4489.96</v>
      </c>
      <c r="G62" s="115">
        <v>5894.78</v>
      </c>
      <c r="H62" s="115">
        <v>1242.71</v>
      </c>
      <c r="I62" s="115">
        <v>2081.08</v>
      </c>
      <c r="J62" s="107">
        <v>3150.61</v>
      </c>
      <c r="K62" s="107">
        <v>4197.93</v>
      </c>
      <c r="L62" s="107">
        <v>905.10400000000004</v>
      </c>
      <c r="M62" s="107">
        <v>2115.2420000000002</v>
      </c>
      <c r="N62" s="107">
        <v>3326.5569999999998</v>
      </c>
      <c r="O62" s="107">
        <v>4703.6180000000004</v>
      </c>
      <c r="P62" s="107">
        <v>1597.0271083999999</v>
      </c>
      <c r="Q62" s="107">
        <v>3545.6233160000002</v>
      </c>
      <c r="R62" s="107">
        <v>5386.0185418000001</v>
      </c>
      <c r="S62" s="107">
        <v>7289.5365628</v>
      </c>
    </row>
    <row r="63" spans="1:19" x14ac:dyDescent="0.25">
      <c r="A63" s="44" t="s">
        <v>239</v>
      </c>
      <c r="B63" s="119">
        <v>11.627932212110577</v>
      </c>
      <c r="C63" s="119">
        <v>11.101789188122392</v>
      </c>
      <c r="D63" s="119">
        <v>11.85</v>
      </c>
      <c r="E63" s="119">
        <v>13.2</v>
      </c>
      <c r="F63" s="119">
        <v>10.029999999999999</v>
      </c>
      <c r="G63" s="119">
        <v>8.86</v>
      </c>
      <c r="H63" s="119">
        <v>6.97</v>
      </c>
      <c r="I63" s="119">
        <v>0.56000000000000005</v>
      </c>
      <c r="J63" s="178">
        <v>1.36</v>
      </c>
      <c r="K63" s="178">
        <v>0.83</v>
      </c>
      <c r="L63" s="178">
        <v>1.004</v>
      </c>
      <c r="M63" s="178">
        <v>5.0579999999999998</v>
      </c>
      <c r="N63" s="178">
        <v>6.6859999999999999</v>
      </c>
      <c r="O63" s="178">
        <v>5.1950000000000003</v>
      </c>
      <c r="P63" s="178">
        <v>6.0299170874111558</v>
      </c>
      <c r="Q63" s="178">
        <v>7.2833647594391699</v>
      </c>
      <c r="R63" s="178">
        <v>7.7234966974506296</v>
      </c>
      <c r="S63" s="178">
        <v>7.4374887940990222</v>
      </c>
    </row>
    <row r="64" spans="1:19" x14ac:dyDescent="0.25">
      <c r="A64" s="44" t="s">
        <v>55</v>
      </c>
      <c r="B64" s="116">
        <v>12.327581578039316</v>
      </c>
      <c r="C64" s="116">
        <v>11.650346996026627</v>
      </c>
      <c r="D64" s="116">
        <v>12.55</v>
      </c>
      <c r="E64" s="116">
        <v>13.92</v>
      </c>
      <c r="F64" s="116">
        <v>10.82</v>
      </c>
      <c r="G64" s="116">
        <v>9.6300000000000008</v>
      </c>
      <c r="H64" s="116">
        <v>7.93</v>
      </c>
      <c r="I64" s="116">
        <v>1.64</v>
      </c>
      <c r="J64" s="109">
        <v>2.4300000000000002</v>
      </c>
      <c r="K64" s="109">
        <v>2.08</v>
      </c>
      <c r="L64" s="109">
        <v>2.282</v>
      </c>
      <c r="M64" s="109">
        <v>6.1589999999999998</v>
      </c>
      <c r="N64" s="109">
        <v>7.7460000000000004</v>
      </c>
      <c r="O64" s="109">
        <v>6.3550000000000004</v>
      </c>
      <c r="P64" s="109">
        <v>8.0681476740297775</v>
      </c>
      <c r="Q64" s="109">
        <v>9.1323813344418205</v>
      </c>
      <c r="R64" s="109">
        <v>9.6050333411423612</v>
      </c>
      <c r="S64" s="109">
        <v>9.3192961122765574</v>
      </c>
    </row>
    <row r="65" spans="1:19" x14ac:dyDescent="0.25">
      <c r="A65" s="47"/>
      <c r="B65" s="117"/>
      <c r="C65" s="117"/>
      <c r="D65" s="117"/>
      <c r="E65" s="117"/>
      <c r="F65" s="117"/>
      <c r="G65" s="117"/>
      <c r="H65" s="117"/>
      <c r="I65" s="117"/>
      <c r="J65" s="180"/>
      <c r="K65" s="180"/>
      <c r="L65" s="180"/>
      <c r="M65" s="180"/>
      <c r="N65" s="180"/>
      <c r="O65" s="180"/>
      <c r="P65" s="180"/>
      <c r="Q65" s="180"/>
      <c r="R65" s="180"/>
      <c r="S65" s="180"/>
    </row>
    <row r="66" spans="1:19" x14ac:dyDescent="0.25">
      <c r="A66" s="42" t="s">
        <v>13</v>
      </c>
      <c r="B66" s="118"/>
      <c r="C66" s="118"/>
      <c r="D66" s="118"/>
      <c r="E66" s="118"/>
      <c r="F66" s="118"/>
      <c r="G66" s="118"/>
      <c r="H66" s="118"/>
      <c r="I66" s="118"/>
      <c r="J66" s="177"/>
      <c r="K66" s="177"/>
      <c r="L66" s="177"/>
      <c r="M66" s="177"/>
      <c r="N66" s="177"/>
      <c r="O66" s="177"/>
      <c r="P66" s="177"/>
      <c r="Q66" s="177"/>
      <c r="R66" s="177"/>
      <c r="S66" s="177"/>
    </row>
    <row r="67" spans="1:19" x14ac:dyDescent="0.25">
      <c r="A67" s="40" t="s">
        <v>11</v>
      </c>
      <c r="B67" s="115">
        <v>499.30837090000011</v>
      </c>
      <c r="C67" s="115">
        <v>557.89216919999944</v>
      </c>
      <c r="D67" s="115">
        <v>133.96</v>
      </c>
      <c r="E67" s="115">
        <v>302.51</v>
      </c>
      <c r="F67" s="115">
        <v>373.9</v>
      </c>
      <c r="G67" s="115">
        <v>487.88</v>
      </c>
      <c r="H67" s="115">
        <v>146.38</v>
      </c>
      <c r="I67" s="115">
        <v>230.72</v>
      </c>
      <c r="J67" s="107">
        <v>305.83</v>
      </c>
      <c r="K67" s="107">
        <v>451.52</v>
      </c>
      <c r="L67" s="107">
        <v>106.756</v>
      </c>
      <c r="M67" s="107">
        <v>219.548</v>
      </c>
      <c r="N67" s="107">
        <v>325.88900000000001</v>
      </c>
      <c r="O67" s="107">
        <v>475.01299999999998</v>
      </c>
      <c r="P67" s="107">
        <v>149.37659030000003</v>
      </c>
      <c r="Q67" s="107">
        <v>226.95823629999992</v>
      </c>
      <c r="R67" s="107">
        <v>385.25304679999931</v>
      </c>
      <c r="S67" s="107">
        <v>590.01559480000128</v>
      </c>
    </row>
    <row r="68" spans="1:19" x14ac:dyDescent="0.25">
      <c r="A68" s="97" t="s">
        <v>363</v>
      </c>
      <c r="B68" s="117"/>
      <c r="C68" s="117"/>
      <c r="D68" s="117"/>
      <c r="E68" s="117"/>
      <c r="F68" s="117"/>
      <c r="G68" s="117"/>
      <c r="H68" s="117"/>
      <c r="I68" s="117"/>
      <c r="J68" s="180"/>
      <c r="K68" s="180"/>
      <c r="L68" s="180"/>
      <c r="M68" s="180"/>
      <c r="N68" s="180"/>
      <c r="O68" s="180"/>
      <c r="P68" s="180"/>
      <c r="Q68" s="180"/>
      <c r="R68" s="180"/>
      <c r="S68" s="180"/>
    </row>
    <row r="69" spans="1:19" x14ac:dyDescent="0.25">
      <c r="A69" s="98" t="s">
        <v>166</v>
      </c>
      <c r="B69" s="115">
        <v>2.8409887</v>
      </c>
      <c r="C69" s="115">
        <v>15.5278528</v>
      </c>
      <c r="D69" s="115">
        <v>4.43</v>
      </c>
      <c r="E69" s="115">
        <v>9.2200000000000006</v>
      </c>
      <c r="F69" s="115">
        <v>13.57</v>
      </c>
      <c r="G69" s="115">
        <v>19.559999999999999</v>
      </c>
      <c r="H69" s="115">
        <v>3.84</v>
      </c>
      <c r="I69" s="115">
        <v>7.66</v>
      </c>
      <c r="J69" s="107">
        <v>11.56</v>
      </c>
      <c r="K69" s="107">
        <v>15.78</v>
      </c>
      <c r="L69" s="107">
        <v>4.133</v>
      </c>
      <c r="M69" s="107">
        <v>8.6229999999999993</v>
      </c>
      <c r="N69" s="107">
        <v>12.465</v>
      </c>
      <c r="O69" s="107">
        <v>16.696000000000002</v>
      </c>
      <c r="P69" s="107">
        <v>4.6804750000000004</v>
      </c>
      <c r="Q69" s="107">
        <v>8.7846123999999985</v>
      </c>
      <c r="R69" s="107">
        <v>13.216569100000001</v>
      </c>
      <c r="S69" s="107">
        <v>17.501502800000001</v>
      </c>
    </row>
    <row r="70" spans="1:19" x14ac:dyDescent="0.25">
      <c r="A70" s="93" t="s">
        <v>2</v>
      </c>
      <c r="B70" s="115">
        <v>502.14935959999991</v>
      </c>
      <c r="C70" s="115">
        <v>573.42002199999922</v>
      </c>
      <c r="D70" s="115">
        <v>138.38999999999999</v>
      </c>
      <c r="E70" s="115">
        <v>311.73</v>
      </c>
      <c r="F70" s="115">
        <v>387.47</v>
      </c>
      <c r="G70" s="115">
        <v>507.44</v>
      </c>
      <c r="H70" s="115">
        <v>150.22</v>
      </c>
      <c r="I70" s="115">
        <v>238.38</v>
      </c>
      <c r="J70" s="107">
        <v>317.39</v>
      </c>
      <c r="K70" s="107">
        <v>467.3</v>
      </c>
      <c r="L70" s="107">
        <v>110.889</v>
      </c>
      <c r="M70" s="107">
        <v>228.17099999999999</v>
      </c>
      <c r="N70" s="107">
        <v>338.35300000000001</v>
      </c>
      <c r="O70" s="107">
        <v>491.709</v>
      </c>
      <c r="P70" s="107">
        <v>154.05706529999998</v>
      </c>
      <c r="Q70" s="107">
        <v>235.74284870000008</v>
      </c>
      <c r="R70" s="107">
        <v>398.46961589999921</v>
      </c>
      <c r="S70" s="107">
        <v>607.51709760000119</v>
      </c>
    </row>
    <row r="71" spans="1:19" s="43" customFormat="1" x14ac:dyDescent="0.25">
      <c r="A71" s="93" t="s">
        <v>161</v>
      </c>
      <c r="B71" s="115">
        <v>2801.0370458000002</v>
      </c>
      <c r="C71" s="115">
        <v>3267.2655525</v>
      </c>
      <c r="D71" s="115">
        <v>846.2</v>
      </c>
      <c r="E71" s="115">
        <v>1682.21</v>
      </c>
      <c r="F71" s="115">
        <v>2456.5300000000002</v>
      </c>
      <c r="G71" s="115">
        <v>3386.16</v>
      </c>
      <c r="H71" s="115">
        <v>848.11</v>
      </c>
      <c r="I71" s="115">
        <v>1498.79</v>
      </c>
      <c r="J71" s="107">
        <v>2177.19</v>
      </c>
      <c r="K71" s="107">
        <v>3065.29</v>
      </c>
      <c r="L71" s="107">
        <v>755.89300000000003</v>
      </c>
      <c r="M71" s="107">
        <v>1503.6310000000001</v>
      </c>
      <c r="N71" s="107">
        <v>2227.067</v>
      </c>
      <c r="O71" s="107">
        <v>3158.6559999999999</v>
      </c>
      <c r="P71" s="107">
        <v>887.11403210000003</v>
      </c>
      <c r="Q71" s="107">
        <v>1669.0493546</v>
      </c>
      <c r="R71" s="107">
        <v>2610.9382357999998</v>
      </c>
      <c r="S71" s="107">
        <v>3747.3076054000003</v>
      </c>
    </row>
    <row r="72" spans="1:19" s="43" customFormat="1" x14ac:dyDescent="0.25">
      <c r="A72" s="44" t="s">
        <v>239</v>
      </c>
      <c r="B72" s="116">
        <v>17.825839599254369</v>
      </c>
      <c r="C72" s="116">
        <v>17.075201272609121</v>
      </c>
      <c r="D72" s="116">
        <v>15.83</v>
      </c>
      <c r="E72" s="116">
        <v>17.98</v>
      </c>
      <c r="F72" s="116">
        <v>15.22</v>
      </c>
      <c r="G72" s="116">
        <v>14.41</v>
      </c>
      <c r="H72" s="116">
        <v>17.260000000000002</v>
      </c>
      <c r="I72" s="116">
        <v>15.39</v>
      </c>
      <c r="J72" s="109">
        <v>14.047000000000001</v>
      </c>
      <c r="K72" s="109">
        <v>14.73</v>
      </c>
      <c r="L72" s="109">
        <v>14.122999999999999</v>
      </c>
      <c r="M72" s="109">
        <v>14.601000000000001</v>
      </c>
      <c r="N72" s="109">
        <v>14.632999999999999</v>
      </c>
      <c r="O72" s="109">
        <v>15.038</v>
      </c>
      <c r="P72" s="109">
        <v>16.838488051687328</v>
      </c>
      <c r="Q72" s="109">
        <v>13.598054226167106</v>
      </c>
      <c r="R72" s="109">
        <v>14.755348920843284</v>
      </c>
      <c r="S72" s="109">
        <v>15.745053700682778</v>
      </c>
    </row>
    <row r="73" spans="1:19" s="43" customFormat="1" x14ac:dyDescent="0.25">
      <c r="A73" s="44" t="s">
        <v>55</v>
      </c>
      <c r="B73" s="119">
        <v>17.927265915777337</v>
      </c>
      <c r="C73" s="119">
        <v>17.550456575567843</v>
      </c>
      <c r="D73" s="119">
        <v>16.350000000000001</v>
      </c>
      <c r="E73" s="119">
        <v>18.53</v>
      </c>
      <c r="F73" s="119">
        <v>15.77</v>
      </c>
      <c r="G73" s="119">
        <v>14.99</v>
      </c>
      <c r="H73" s="119">
        <v>17.71</v>
      </c>
      <c r="I73" s="119">
        <v>15.9</v>
      </c>
      <c r="J73" s="178">
        <v>14.58</v>
      </c>
      <c r="K73" s="178">
        <v>15.24</v>
      </c>
      <c r="L73" s="178">
        <v>14.67</v>
      </c>
      <c r="M73" s="178">
        <v>15.175000000000001</v>
      </c>
      <c r="N73" s="178">
        <v>15.193</v>
      </c>
      <c r="O73" s="178">
        <v>15.567</v>
      </c>
      <c r="P73" s="178">
        <v>17.366094969246735</v>
      </c>
      <c r="Q73" s="178">
        <v>14.124378530226123</v>
      </c>
      <c r="R73" s="178">
        <v>15.261548911282723</v>
      </c>
      <c r="S73" s="178">
        <v>16.212095765091394</v>
      </c>
    </row>
    <row r="74" spans="1:19" s="43" customFormat="1" ht="17.25" customHeight="1" x14ac:dyDescent="0.25">
      <c r="A74" s="40"/>
      <c r="B74" s="115"/>
      <c r="C74" s="115"/>
      <c r="D74" s="115"/>
      <c r="E74" s="115"/>
      <c r="F74" s="115"/>
      <c r="G74" s="115"/>
      <c r="H74" s="115"/>
      <c r="I74" s="115"/>
      <c r="J74" s="107"/>
      <c r="K74" s="107"/>
      <c r="L74" s="107"/>
      <c r="M74" s="107"/>
      <c r="N74" s="107"/>
      <c r="O74" s="107"/>
      <c r="P74" s="107"/>
      <c r="Q74" s="107"/>
      <c r="R74" s="107"/>
      <c r="S74" s="107"/>
    </row>
    <row r="75" spans="1:19" s="43" customFormat="1" ht="17.25" customHeight="1" x14ac:dyDescent="0.25">
      <c r="A75" s="49" t="s">
        <v>167</v>
      </c>
      <c r="B75" s="117"/>
      <c r="C75" s="117"/>
      <c r="D75" s="117"/>
      <c r="E75" s="117"/>
      <c r="F75" s="117"/>
      <c r="G75" s="117"/>
      <c r="H75" s="117"/>
      <c r="I75" s="117"/>
      <c r="J75" s="180"/>
      <c r="K75" s="180"/>
      <c r="L75" s="180"/>
      <c r="M75" s="180"/>
      <c r="N75" s="180"/>
      <c r="O75" s="180"/>
      <c r="P75" s="180"/>
      <c r="Q75" s="180"/>
      <c r="R75" s="180"/>
      <c r="S75" s="180"/>
    </row>
    <row r="76" spans="1:19" s="43" customFormat="1" x14ac:dyDescent="0.25">
      <c r="A76" s="44" t="s">
        <v>11</v>
      </c>
      <c r="B76" s="115">
        <v>-11.239348</v>
      </c>
      <c r="C76" s="115">
        <v>-14.212343599999997</v>
      </c>
      <c r="D76" s="115">
        <v>-5.35</v>
      </c>
      <c r="E76" s="115">
        <v>-6.43</v>
      </c>
      <c r="F76" s="115">
        <v>3.18</v>
      </c>
      <c r="G76" s="115">
        <v>-17.7</v>
      </c>
      <c r="H76" s="115">
        <v>-27.91</v>
      </c>
      <c r="I76" s="115">
        <v>-55.33</v>
      </c>
      <c r="J76" s="107">
        <v>-80.989999999999995</v>
      </c>
      <c r="K76" s="107">
        <v>-99.71</v>
      </c>
      <c r="L76" s="107">
        <v>-28.317</v>
      </c>
      <c r="M76" s="107">
        <v>-58.481999999999999</v>
      </c>
      <c r="N76" s="107">
        <v>-97.367999999999995</v>
      </c>
      <c r="O76" s="107">
        <v>-127.77200000000001</v>
      </c>
      <c r="P76" s="107">
        <v>-47.110157600000001</v>
      </c>
      <c r="Q76" s="107">
        <v>-90.615663599999976</v>
      </c>
      <c r="R76" s="107">
        <v>-129.80837120000001</v>
      </c>
      <c r="S76" s="107">
        <v>-176.7568492</v>
      </c>
    </row>
    <row r="77" spans="1:19" s="43" customFormat="1" x14ac:dyDescent="0.25">
      <c r="A77" s="97" t="s">
        <v>363</v>
      </c>
      <c r="B77" s="118"/>
      <c r="C77" s="118"/>
      <c r="D77" s="118"/>
      <c r="E77" s="118"/>
      <c r="F77" s="118"/>
      <c r="G77" s="118"/>
      <c r="H77" s="118"/>
      <c r="I77" s="118"/>
      <c r="J77" s="177"/>
      <c r="K77" s="177"/>
      <c r="L77" s="177"/>
      <c r="M77" s="177"/>
      <c r="N77" s="177"/>
      <c r="O77" s="177"/>
      <c r="P77" s="177"/>
      <c r="Q77" s="177"/>
      <c r="R77" s="177"/>
      <c r="S77" s="177"/>
    </row>
    <row r="78" spans="1:19" s="43" customFormat="1" x14ac:dyDescent="0.25">
      <c r="A78" s="98" t="s">
        <v>166</v>
      </c>
      <c r="B78" s="115">
        <v>0</v>
      </c>
      <c r="C78" s="115">
        <v>0</v>
      </c>
      <c r="D78" s="115">
        <v>0</v>
      </c>
      <c r="E78" s="115">
        <v>0</v>
      </c>
      <c r="F78" s="115">
        <v>0.46</v>
      </c>
      <c r="G78" s="115">
        <v>0.55000000000000004</v>
      </c>
      <c r="H78" s="115">
        <v>0.16</v>
      </c>
      <c r="I78" s="115">
        <v>0.31</v>
      </c>
      <c r="J78" s="107">
        <v>0.46</v>
      </c>
      <c r="K78" s="107">
        <v>0.61</v>
      </c>
      <c r="L78" s="107">
        <v>0.153</v>
      </c>
      <c r="M78" s="107">
        <v>0.30599999999999999</v>
      </c>
      <c r="N78" s="107">
        <v>0.45900000000000002</v>
      </c>
      <c r="O78" s="107">
        <v>0.61199999999999999</v>
      </c>
      <c r="P78" s="107">
        <v>0.153</v>
      </c>
      <c r="Q78" s="107">
        <v>0.30599999999999999</v>
      </c>
      <c r="R78" s="107">
        <v>0.45900000000000002</v>
      </c>
      <c r="S78" s="107">
        <v>0.61199999999999999</v>
      </c>
    </row>
    <row r="79" spans="1:19" s="43" customFormat="1" x14ac:dyDescent="0.25">
      <c r="A79" s="44" t="s">
        <v>2</v>
      </c>
      <c r="B79" s="115">
        <v>-11.239348</v>
      </c>
      <c r="C79" s="115">
        <v>-14.212343599999997</v>
      </c>
      <c r="D79" s="115">
        <v>-5.35</v>
      </c>
      <c r="E79" s="115">
        <v>-6.43</v>
      </c>
      <c r="F79" s="115">
        <v>3.64</v>
      </c>
      <c r="G79" s="115">
        <v>-17.149999999999999</v>
      </c>
      <c r="H79" s="115">
        <v>-27.76</v>
      </c>
      <c r="I79" s="115">
        <v>-55.02</v>
      </c>
      <c r="J79" s="107">
        <v>-80.53</v>
      </c>
      <c r="K79" s="107">
        <v>-99.1</v>
      </c>
      <c r="L79" s="107">
        <v>-28.164000000000001</v>
      </c>
      <c r="M79" s="107">
        <v>-58.176000000000002</v>
      </c>
      <c r="N79" s="107">
        <v>-96.909000000000006</v>
      </c>
      <c r="O79" s="107">
        <v>-127.16</v>
      </c>
      <c r="P79" s="107">
        <v>-46.957157600000002</v>
      </c>
      <c r="Q79" s="107">
        <v>-90.309663599999979</v>
      </c>
      <c r="R79" s="107">
        <v>-129.34937120000001</v>
      </c>
      <c r="S79" s="107">
        <v>-176.14484920000001</v>
      </c>
    </row>
    <row r="80" spans="1:19" s="43" customFormat="1" x14ac:dyDescent="0.25">
      <c r="A80" s="44"/>
      <c r="B80" s="115"/>
      <c r="C80" s="115"/>
      <c r="D80" s="115"/>
      <c r="E80" s="115"/>
      <c r="F80" s="115"/>
      <c r="G80" s="115"/>
      <c r="H80" s="115"/>
      <c r="I80" s="115"/>
      <c r="J80" s="107"/>
      <c r="K80" s="107"/>
      <c r="L80" s="107"/>
      <c r="M80" s="107"/>
      <c r="N80" s="107"/>
      <c r="O80" s="107"/>
      <c r="P80" s="107"/>
      <c r="Q80" s="107"/>
      <c r="R80" s="107"/>
      <c r="S80" s="107"/>
    </row>
    <row r="81" spans="1:19" s="43" customFormat="1" x14ac:dyDescent="0.25">
      <c r="A81" s="42" t="s">
        <v>14</v>
      </c>
      <c r="B81" s="115"/>
      <c r="C81" s="115"/>
      <c r="D81" s="115"/>
      <c r="E81" s="115"/>
      <c r="F81" s="115"/>
      <c r="G81" s="115"/>
      <c r="H81" s="115"/>
      <c r="I81" s="115"/>
      <c r="J81" s="107"/>
      <c r="K81" s="107"/>
      <c r="L81" s="107"/>
      <c r="M81" s="107"/>
      <c r="N81" s="107"/>
      <c r="O81" s="107"/>
      <c r="P81" s="107"/>
      <c r="Q81" s="107"/>
      <c r="R81" s="107"/>
      <c r="S81" s="107"/>
    </row>
    <row r="82" spans="1:19" s="43" customFormat="1" x14ac:dyDescent="0.25">
      <c r="A82" s="44" t="s">
        <v>11</v>
      </c>
      <c r="B82" s="115">
        <v>1060.4189545000006</v>
      </c>
      <c r="C82" s="115">
        <v>1142.997388599998</v>
      </c>
      <c r="D82" s="115">
        <v>301.19</v>
      </c>
      <c r="E82" s="115">
        <v>701.96</v>
      </c>
      <c r="F82" s="115">
        <v>827.51</v>
      </c>
      <c r="G82" s="115">
        <v>992.45</v>
      </c>
      <c r="H82" s="115">
        <v>205.07</v>
      </c>
      <c r="I82" s="115">
        <v>186.94</v>
      </c>
      <c r="J82" s="107">
        <v>267.82</v>
      </c>
      <c r="K82" s="107">
        <v>386.59</v>
      </c>
      <c r="L82" s="107">
        <v>87.525000000000006</v>
      </c>
      <c r="M82" s="107">
        <v>268.05900000000003</v>
      </c>
      <c r="N82" s="107">
        <v>450.92700000000002</v>
      </c>
      <c r="O82" s="107">
        <v>591.577</v>
      </c>
      <c r="P82" s="107">
        <v>198.56584320000007</v>
      </c>
      <c r="Q82" s="107">
        <v>394.5832518000002</v>
      </c>
      <c r="R82" s="107">
        <v>671.43363980000083</v>
      </c>
      <c r="S82" s="107">
        <v>955.41721060000123</v>
      </c>
    </row>
    <row r="83" spans="1:19" s="43" customFormat="1" x14ac:dyDescent="0.25">
      <c r="A83" s="97" t="s">
        <v>363</v>
      </c>
      <c r="B83" s="115"/>
      <c r="C83" s="115"/>
      <c r="D83" s="115"/>
      <c r="E83" s="115"/>
      <c r="F83" s="115"/>
      <c r="G83" s="115"/>
      <c r="H83" s="115"/>
      <c r="I83" s="115"/>
      <c r="J83" s="107"/>
      <c r="K83" s="107"/>
      <c r="L83" s="107"/>
      <c r="M83" s="107"/>
      <c r="N83" s="107"/>
      <c r="O83" s="107"/>
      <c r="P83" s="107"/>
      <c r="Q83" s="107"/>
      <c r="R83" s="107"/>
      <c r="S83" s="107"/>
    </row>
    <row r="84" spans="1:19" s="43" customFormat="1" x14ac:dyDescent="0.25">
      <c r="A84" s="98" t="s">
        <v>153</v>
      </c>
      <c r="B84" s="115">
        <v>37.279120899999995</v>
      </c>
      <c r="C84" s="115">
        <v>45.141137900000004</v>
      </c>
      <c r="D84" s="115">
        <v>14.54</v>
      </c>
      <c r="E84" s="115">
        <v>31.28</v>
      </c>
      <c r="F84" s="115">
        <v>49.42</v>
      </c>
      <c r="G84" s="115">
        <v>65.64</v>
      </c>
      <c r="H84" s="115">
        <v>15.98</v>
      </c>
      <c r="I84" s="115">
        <v>30.52</v>
      </c>
      <c r="J84" s="107">
        <v>45.56</v>
      </c>
      <c r="K84" s="107">
        <v>68.98</v>
      </c>
      <c r="L84" s="107">
        <v>15.856</v>
      </c>
      <c r="M84" s="107">
        <v>32.204000000000001</v>
      </c>
      <c r="N84" s="107">
        <v>48.206000000000003</v>
      </c>
      <c r="O84" s="107">
        <v>71.903999999999996</v>
      </c>
      <c r="P84" s="107">
        <v>37.384570000000004</v>
      </c>
      <c r="Q84" s="107">
        <v>74.649775199999993</v>
      </c>
      <c r="R84" s="107">
        <v>115.01548159999999</v>
      </c>
      <c r="S84" s="107">
        <v>155.28853529999998</v>
      </c>
    </row>
    <row r="85" spans="1:19" s="43" customFormat="1" x14ac:dyDescent="0.25">
      <c r="A85" s="44" t="s">
        <v>2</v>
      </c>
      <c r="B85" s="115">
        <v>1097.6980754000012</v>
      </c>
      <c r="C85" s="115">
        <v>1188.1385264999981</v>
      </c>
      <c r="D85" s="115">
        <v>315.73</v>
      </c>
      <c r="E85" s="115">
        <v>733.24</v>
      </c>
      <c r="F85" s="115">
        <v>876.93</v>
      </c>
      <c r="G85" s="115">
        <v>1058.0899999999999</v>
      </c>
      <c r="H85" s="115">
        <v>221.05</v>
      </c>
      <c r="I85" s="115">
        <v>217.45</v>
      </c>
      <c r="J85" s="107">
        <v>313.38</v>
      </c>
      <c r="K85" s="107">
        <v>455.57</v>
      </c>
      <c r="L85" s="107">
        <v>103.381</v>
      </c>
      <c r="M85" s="107">
        <v>300.26299999999998</v>
      </c>
      <c r="N85" s="107">
        <v>499.13299999999998</v>
      </c>
      <c r="O85" s="107">
        <v>663.48099999999999</v>
      </c>
      <c r="P85" s="107">
        <v>235.95041320000013</v>
      </c>
      <c r="Q85" s="107">
        <v>469.23302700000073</v>
      </c>
      <c r="R85" s="107">
        <v>786.44912140000167</v>
      </c>
      <c r="S85" s="107">
        <v>1110.7057459000018</v>
      </c>
    </row>
    <row r="86" spans="1:19" s="43" customFormat="1" x14ac:dyDescent="0.25">
      <c r="A86" s="40" t="s">
        <v>161</v>
      </c>
      <c r="B86" s="115">
        <v>7723.2357751999998</v>
      </c>
      <c r="C86" s="115">
        <v>8665.6546872999988</v>
      </c>
      <c r="D86" s="115">
        <v>2301.9899999999998</v>
      </c>
      <c r="E86" s="115">
        <v>4756.87</v>
      </c>
      <c r="F86" s="115">
        <v>6946.49</v>
      </c>
      <c r="G86" s="115">
        <v>9280.94</v>
      </c>
      <c r="H86" s="115">
        <v>2090.8200000000002</v>
      </c>
      <c r="I86" s="115">
        <v>3579.87</v>
      </c>
      <c r="J86" s="107">
        <v>5327.8</v>
      </c>
      <c r="K86" s="107">
        <v>7263.23</v>
      </c>
      <c r="L86" s="107">
        <v>1660.9970000000001</v>
      </c>
      <c r="M86" s="107">
        <v>3618.873</v>
      </c>
      <c r="N86" s="107">
        <v>5553.6239999999998</v>
      </c>
      <c r="O86" s="107">
        <v>7862.2740000000003</v>
      </c>
      <c r="P86" s="107">
        <v>2484.1411405000003</v>
      </c>
      <c r="Q86" s="107">
        <v>5214.6726705999999</v>
      </c>
      <c r="R86" s="107">
        <v>7996.9567776000004</v>
      </c>
      <c r="S86" s="107">
        <v>11036.844168199999</v>
      </c>
    </row>
    <row r="87" spans="1:19" s="43" customFormat="1" x14ac:dyDescent="0.25">
      <c r="A87" s="40" t="s">
        <v>239</v>
      </c>
      <c r="B87" s="119">
        <v>13.730241900747085</v>
      </c>
      <c r="C87" s="119">
        <v>13.189971558353536</v>
      </c>
      <c r="D87" s="119">
        <v>13.08</v>
      </c>
      <c r="E87" s="119">
        <v>14.76</v>
      </c>
      <c r="F87" s="119">
        <v>11.91</v>
      </c>
      <c r="G87" s="119">
        <v>10.69</v>
      </c>
      <c r="H87" s="119">
        <v>9.81</v>
      </c>
      <c r="I87" s="119">
        <v>5.22</v>
      </c>
      <c r="J87" s="178">
        <v>5.03</v>
      </c>
      <c r="K87" s="178">
        <v>5.32</v>
      </c>
      <c r="L87" s="178">
        <v>5.2690000000000001</v>
      </c>
      <c r="M87" s="178">
        <v>7.407</v>
      </c>
      <c r="N87" s="178">
        <v>8.1199999999999992</v>
      </c>
      <c r="O87" s="178">
        <v>7.524</v>
      </c>
      <c r="P87" s="178">
        <v>7.9933398293155564</v>
      </c>
      <c r="Q87" s="178">
        <v>7.5667884970927437</v>
      </c>
      <c r="R87" s="178">
        <v>8.3961144029280081</v>
      </c>
      <c r="S87" s="178">
        <v>8.6566159315069697</v>
      </c>
    </row>
    <row r="88" spans="1:19" s="43" customFormat="1" x14ac:dyDescent="0.25">
      <c r="A88" s="44" t="s">
        <v>55</v>
      </c>
      <c r="B88" s="114">
        <v>14.2</v>
      </c>
      <c r="C88" s="114">
        <v>13.7</v>
      </c>
      <c r="D88" s="114">
        <v>13.72</v>
      </c>
      <c r="E88" s="114">
        <v>15.41</v>
      </c>
      <c r="F88" s="114">
        <v>12.62</v>
      </c>
      <c r="G88" s="114">
        <v>11.4</v>
      </c>
      <c r="H88" s="114">
        <v>10.57</v>
      </c>
      <c r="I88" s="114">
        <v>6.07</v>
      </c>
      <c r="J88" s="109">
        <v>5.88</v>
      </c>
      <c r="K88" s="109">
        <v>6.27</v>
      </c>
      <c r="L88" s="109">
        <v>6.2240000000000002</v>
      </c>
      <c r="M88" s="109">
        <v>8.2970000000000006</v>
      </c>
      <c r="N88" s="109">
        <v>8.9879999999999995</v>
      </c>
      <c r="O88" s="109">
        <v>8.4390000000000001</v>
      </c>
      <c r="P88" s="109">
        <v>9.4982692147882162</v>
      </c>
      <c r="Q88" s="109">
        <v>8.9983217862456755</v>
      </c>
      <c r="R88" s="109">
        <v>9.8343550336910273</v>
      </c>
      <c r="S88" s="109">
        <v>10.063617180536323</v>
      </c>
    </row>
    <row r="89" spans="1:19" s="43" customFormat="1" x14ac:dyDescent="0.25">
      <c r="A89" s="44"/>
      <c r="B89" s="111"/>
      <c r="C89" s="111"/>
      <c r="D89" s="111"/>
      <c r="E89" s="111"/>
      <c r="F89" s="111"/>
      <c r="G89" s="111"/>
      <c r="H89" s="111"/>
      <c r="I89" s="111"/>
      <c r="J89" s="107"/>
      <c r="K89" s="107"/>
      <c r="L89" s="107"/>
      <c r="M89" s="107"/>
      <c r="N89" s="107"/>
      <c r="O89" s="107"/>
      <c r="P89" s="107"/>
      <c r="Q89" s="107"/>
      <c r="R89" s="107"/>
      <c r="S89" s="107"/>
    </row>
    <row r="90" spans="1:19" s="43" customFormat="1" x14ac:dyDescent="0.25">
      <c r="A90" s="49" t="s">
        <v>5</v>
      </c>
      <c r="B90" s="113"/>
      <c r="C90" s="113"/>
      <c r="D90" s="113"/>
      <c r="E90" s="113"/>
      <c r="F90" s="113"/>
      <c r="G90" s="113"/>
      <c r="H90" s="113"/>
      <c r="I90" s="113"/>
      <c r="J90" s="182"/>
      <c r="K90" s="182"/>
      <c r="L90" s="182"/>
      <c r="M90" s="182"/>
      <c r="N90" s="182"/>
      <c r="O90" s="182"/>
      <c r="P90" s="182"/>
      <c r="Q90" s="182"/>
      <c r="R90" s="182"/>
      <c r="S90" s="182"/>
    </row>
    <row r="91" spans="1:19" s="43" customFormat="1" x14ac:dyDescent="0.25">
      <c r="A91" s="49" t="s">
        <v>14</v>
      </c>
      <c r="B91" s="113"/>
      <c r="C91" s="113"/>
      <c r="D91" s="113"/>
      <c r="E91" s="113"/>
      <c r="F91" s="113"/>
      <c r="G91" s="113"/>
      <c r="H91" s="113"/>
      <c r="I91" s="113"/>
      <c r="J91" s="182"/>
      <c r="K91" s="182"/>
      <c r="L91" s="182"/>
      <c r="M91" s="182"/>
      <c r="N91" s="182"/>
      <c r="O91" s="182"/>
      <c r="P91" s="182"/>
      <c r="Q91" s="182"/>
      <c r="R91" s="182"/>
      <c r="S91" s="182"/>
    </row>
    <row r="92" spans="1:19" s="43" customFormat="1" x14ac:dyDescent="0.25">
      <c r="A92" s="48" t="s">
        <v>188</v>
      </c>
      <c r="B92" s="117">
        <v>0</v>
      </c>
      <c r="C92" s="117">
        <v>0</v>
      </c>
      <c r="D92" s="115">
        <v>0</v>
      </c>
      <c r="E92" s="115">
        <v>0</v>
      </c>
      <c r="F92" s="115">
        <v>-122</v>
      </c>
      <c r="G92" s="115">
        <v>-122</v>
      </c>
      <c r="H92" s="115">
        <v>0</v>
      </c>
      <c r="I92" s="115">
        <v>0</v>
      </c>
      <c r="J92" s="107">
        <v>-77</v>
      </c>
      <c r="K92" s="107">
        <v>-77</v>
      </c>
      <c r="L92" s="107">
        <v>0</v>
      </c>
      <c r="M92" s="107">
        <v>0</v>
      </c>
      <c r="N92" s="107">
        <v>0</v>
      </c>
      <c r="O92" s="107">
        <v>0</v>
      </c>
      <c r="P92" s="107">
        <v>0</v>
      </c>
      <c r="Q92" s="107">
        <v>-35</v>
      </c>
      <c r="R92" s="107">
        <v>-35</v>
      </c>
      <c r="S92" s="107">
        <v>-35</v>
      </c>
    </row>
    <row r="93" spans="1:19" s="43" customFormat="1" x14ac:dyDescent="0.25">
      <c r="A93" s="48" t="s">
        <v>189</v>
      </c>
      <c r="B93" s="117">
        <v>0</v>
      </c>
      <c r="C93" s="117">
        <v>0</v>
      </c>
      <c r="D93" s="115">
        <v>0</v>
      </c>
      <c r="E93" s="115">
        <v>90</v>
      </c>
      <c r="F93" s="115">
        <v>90</v>
      </c>
      <c r="G93" s="115">
        <v>90</v>
      </c>
      <c r="H93" s="115">
        <v>0</v>
      </c>
      <c r="I93" s="115">
        <v>0</v>
      </c>
      <c r="J93" s="107">
        <v>0</v>
      </c>
      <c r="K93" s="107">
        <v>0</v>
      </c>
      <c r="L93" s="107">
        <v>0</v>
      </c>
      <c r="M93" s="107">
        <v>0</v>
      </c>
      <c r="N93" s="107">
        <v>0</v>
      </c>
      <c r="O93" s="107">
        <v>0</v>
      </c>
      <c r="P93" s="107">
        <v>0</v>
      </c>
      <c r="Q93" s="107">
        <v>0</v>
      </c>
      <c r="R93" s="107">
        <v>0</v>
      </c>
      <c r="S93" s="107">
        <v>0</v>
      </c>
    </row>
    <row r="94" spans="1:19" s="43" customFormat="1" x14ac:dyDescent="0.25">
      <c r="A94" s="48" t="s">
        <v>190</v>
      </c>
      <c r="B94" s="117">
        <v>0</v>
      </c>
      <c r="C94" s="117">
        <v>0</v>
      </c>
      <c r="D94" s="117">
        <v>0</v>
      </c>
      <c r="E94" s="117">
        <v>90</v>
      </c>
      <c r="F94" s="117">
        <v>-32</v>
      </c>
      <c r="G94" s="117">
        <v>-32</v>
      </c>
      <c r="H94" s="117">
        <v>0</v>
      </c>
      <c r="I94" s="117">
        <v>0</v>
      </c>
      <c r="J94" s="180">
        <v>-77</v>
      </c>
      <c r="K94" s="180">
        <v>-77</v>
      </c>
      <c r="L94" s="180">
        <v>0</v>
      </c>
      <c r="M94" s="180">
        <v>0</v>
      </c>
      <c r="N94" s="180">
        <v>0</v>
      </c>
      <c r="O94" s="180">
        <v>0</v>
      </c>
      <c r="P94" s="180">
        <v>0</v>
      </c>
      <c r="Q94" s="180">
        <v>-35</v>
      </c>
      <c r="R94" s="180">
        <v>-35</v>
      </c>
      <c r="S94" s="180">
        <v>-35</v>
      </c>
    </row>
    <row r="95" spans="1:19" s="43" customFormat="1" x14ac:dyDescent="0.25">
      <c r="A95" s="51"/>
      <c r="B95" s="115"/>
      <c r="C95" s="115"/>
      <c r="D95" s="115"/>
      <c r="E95" s="115"/>
      <c r="F95" s="115"/>
      <c r="G95" s="115"/>
      <c r="H95" s="111"/>
      <c r="I95" s="111"/>
      <c r="J95" s="107"/>
      <c r="K95" s="107"/>
      <c r="L95" s="107"/>
      <c r="M95" s="107"/>
      <c r="N95" s="107"/>
      <c r="O95" s="107"/>
      <c r="P95" s="107"/>
      <c r="Q95" s="107"/>
      <c r="R95" s="107"/>
      <c r="S95" s="107"/>
    </row>
    <row r="96" spans="1:19" s="43" customFormat="1" x14ac:dyDescent="0.25">
      <c r="A96" s="40" t="s">
        <v>229</v>
      </c>
      <c r="B96" s="117">
        <v>1060.4189545000006</v>
      </c>
      <c r="C96" s="117">
        <v>1142.997388599998</v>
      </c>
      <c r="D96" s="117">
        <v>301.19</v>
      </c>
      <c r="E96" s="117">
        <v>611.96</v>
      </c>
      <c r="F96" s="117">
        <v>859.51</v>
      </c>
      <c r="G96" s="117">
        <v>1024.45</v>
      </c>
      <c r="H96" s="117">
        <v>205.07</v>
      </c>
      <c r="I96" s="117">
        <v>186.94</v>
      </c>
      <c r="J96" s="180">
        <v>344.82</v>
      </c>
      <c r="K96" s="180">
        <v>463.59</v>
      </c>
      <c r="L96" s="180">
        <v>87.525000000000006</v>
      </c>
      <c r="M96" s="180">
        <v>268.05900000000003</v>
      </c>
      <c r="N96" s="180">
        <v>450.92700000000002</v>
      </c>
      <c r="O96" s="180">
        <v>591.577</v>
      </c>
      <c r="P96" s="180">
        <v>198.56584320000007</v>
      </c>
      <c r="Q96" s="180">
        <v>429.5832518000002</v>
      </c>
      <c r="R96" s="180">
        <v>706.43363980000083</v>
      </c>
      <c r="S96" s="180">
        <v>990.41721060000123</v>
      </c>
    </row>
    <row r="97" spans="1:19" s="43" customFormat="1" x14ac:dyDescent="0.25">
      <c r="A97" s="40" t="s">
        <v>191</v>
      </c>
      <c r="B97" s="115">
        <v>1097.6980754000012</v>
      </c>
      <c r="C97" s="115">
        <v>1188.1385264999981</v>
      </c>
      <c r="D97" s="115">
        <v>315.73</v>
      </c>
      <c r="E97" s="115">
        <v>643.24</v>
      </c>
      <c r="F97" s="115">
        <v>908.93</v>
      </c>
      <c r="G97" s="115">
        <v>1089</v>
      </c>
      <c r="H97" s="115">
        <v>221.05</v>
      </c>
      <c r="I97" s="115">
        <v>217.45</v>
      </c>
      <c r="J97" s="107">
        <v>390.38</v>
      </c>
      <c r="K97" s="107">
        <v>532.57000000000005</v>
      </c>
      <c r="L97" s="107">
        <v>103.381</v>
      </c>
      <c r="M97" s="107">
        <v>300.26299999999998</v>
      </c>
      <c r="N97" s="107">
        <v>499.13299999999998</v>
      </c>
      <c r="O97" s="107">
        <v>663.48099999999999</v>
      </c>
      <c r="P97" s="107">
        <v>235.95041320000013</v>
      </c>
      <c r="Q97" s="107">
        <v>504.23302700000073</v>
      </c>
      <c r="R97" s="107">
        <v>821.44912140000167</v>
      </c>
      <c r="S97" s="107">
        <v>1145.7057459000018</v>
      </c>
    </row>
    <row r="98" spans="1:19" s="43" customFormat="1" x14ac:dyDescent="0.25">
      <c r="A98" s="40" t="s">
        <v>161</v>
      </c>
      <c r="B98" s="115">
        <v>7723.2357751999998</v>
      </c>
      <c r="C98" s="115">
        <v>8665.6546872999988</v>
      </c>
      <c r="D98" s="115">
        <v>2301.9899999999998</v>
      </c>
      <c r="E98" s="115">
        <v>4756.87</v>
      </c>
      <c r="F98" s="115">
        <v>6946.49</v>
      </c>
      <c r="G98" s="115">
        <v>9280.94</v>
      </c>
      <c r="H98" s="115">
        <v>2090.8200000000002</v>
      </c>
      <c r="I98" s="115">
        <v>3579.87</v>
      </c>
      <c r="J98" s="107">
        <v>5327.8</v>
      </c>
      <c r="K98" s="107">
        <v>7263.23</v>
      </c>
      <c r="L98" s="107">
        <v>1660.9970000000001</v>
      </c>
      <c r="M98" s="107">
        <v>3618.873</v>
      </c>
      <c r="N98" s="107">
        <v>5553.6239999999998</v>
      </c>
      <c r="O98" s="107">
        <v>7862.2740000000003</v>
      </c>
      <c r="P98" s="107">
        <v>2484.1411405000003</v>
      </c>
      <c r="Q98" s="107">
        <v>5214.6726705999999</v>
      </c>
      <c r="R98" s="107">
        <v>7996.9567776000004</v>
      </c>
      <c r="S98" s="107">
        <v>11036.844168199999</v>
      </c>
    </row>
    <row r="99" spans="1:19" s="43" customFormat="1" x14ac:dyDescent="0.25">
      <c r="A99" s="40" t="s">
        <v>230</v>
      </c>
      <c r="B99" s="120">
        <v>13.730241900747099</v>
      </c>
      <c r="C99" s="120">
        <v>13.1899715583535</v>
      </c>
      <c r="D99" s="120">
        <v>13.08</v>
      </c>
      <c r="E99" s="120">
        <v>12.86</v>
      </c>
      <c r="F99" s="120">
        <v>12.37</v>
      </c>
      <c r="G99" s="120">
        <v>11.04</v>
      </c>
      <c r="H99" s="120">
        <v>9.81</v>
      </c>
      <c r="I99" s="120">
        <v>5.22</v>
      </c>
      <c r="J99" s="181">
        <v>6.47</v>
      </c>
      <c r="K99" s="181">
        <v>6.38</v>
      </c>
      <c r="L99" s="181">
        <v>5.2690000000000001</v>
      </c>
      <c r="M99" s="181">
        <v>7.407</v>
      </c>
      <c r="N99" s="181">
        <v>8.1199999999999992</v>
      </c>
      <c r="O99" s="181">
        <v>7.524</v>
      </c>
      <c r="P99" s="181">
        <v>7.9933398293155502</v>
      </c>
      <c r="Q99" s="181">
        <v>8.2379715647726801</v>
      </c>
      <c r="R99" s="181">
        <v>8.8337808924860983</v>
      </c>
      <c r="S99" s="181">
        <v>8.9737355670350869</v>
      </c>
    </row>
    <row r="100" spans="1:19" s="43" customFormat="1" x14ac:dyDescent="0.25">
      <c r="A100" s="40" t="s">
        <v>231</v>
      </c>
      <c r="B100" s="116">
        <v>14.212929753158701</v>
      </c>
      <c r="C100" s="116">
        <v>13.7108916680154</v>
      </c>
      <c r="D100" s="116">
        <v>13.72</v>
      </c>
      <c r="E100" s="116">
        <v>13.52</v>
      </c>
      <c r="F100" s="116">
        <v>13.08</v>
      </c>
      <c r="G100" s="116">
        <v>11.75</v>
      </c>
      <c r="H100" s="116">
        <v>10.57</v>
      </c>
      <c r="I100" s="116">
        <v>6.07</v>
      </c>
      <c r="J100" s="109">
        <v>7.33</v>
      </c>
      <c r="K100" s="109">
        <v>7.33</v>
      </c>
      <c r="L100" s="109">
        <v>6.2240000000000002</v>
      </c>
      <c r="M100" s="109">
        <v>8.2970000000000006</v>
      </c>
      <c r="N100" s="109">
        <v>8.9879999999999995</v>
      </c>
      <c r="O100" s="109">
        <v>8.4390000000000001</v>
      </c>
      <c r="P100" s="109">
        <v>9.4982692147882055</v>
      </c>
      <c r="Q100" s="109">
        <v>9.6695048539256376</v>
      </c>
      <c r="R100" s="109">
        <v>10.272021523249125</v>
      </c>
      <c r="S100" s="109">
        <v>10.38073681606447</v>
      </c>
    </row>
    <row r="101" spans="1:19" s="43" customFormat="1" x14ac:dyDescent="0.25">
      <c r="A101" s="44"/>
      <c r="B101" s="111"/>
      <c r="C101" s="111"/>
      <c r="D101" s="111"/>
      <c r="E101" s="111"/>
      <c r="F101" s="111"/>
      <c r="G101" s="111"/>
      <c r="H101" s="111"/>
      <c r="I101" s="111"/>
      <c r="J101" s="107"/>
      <c r="K101" s="107"/>
      <c r="L101" s="107"/>
      <c r="M101" s="107"/>
      <c r="N101" s="107"/>
      <c r="O101" s="107"/>
      <c r="P101" s="107"/>
      <c r="Q101" s="107"/>
      <c r="R101" s="107"/>
      <c r="S101" s="107"/>
    </row>
    <row r="102" spans="1:19" s="43" customFormat="1" x14ac:dyDescent="0.25">
      <c r="A102" s="51" t="s">
        <v>184</v>
      </c>
      <c r="B102" s="119"/>
      <c r="C102" s="119"/>
      <c r="D102" s="119"/>
      <c r="E102" s="119"/>
      <c r="F102" s="119"/>
      <c r="G102" s="119"/>
      <c r="H102" s="119"/>
      <c r="I102" s="119"/>
      <c r="J102" s="178"/>
      <c r="K102" s="178"/>
      <c r="L102" s="178"/>
      <c r="M102" s="178"/>
      <c r="N102" s="178"/>
      <c r="O102" s="178"/>
      <c r="P102" s="178"/>
      <c r="Q102" s="178"/>
      <c r="R102" s="178"/>
      <c r="S102" s="178"/>
    </row>
    <row r="103" spans="1:19" s="43" customFormat="1" x14ac:dyDescent="0.25">
      <c r="A103" s="44" t="s">
        <v>185</v>
      </c>
      <c r="B103" s="115">
        <v>-143.530641</v>
      </c>
      <c r="C103" s="115">
        <v>-143.70806580000001</v>
      </c>
      <c r="D103" s="115">
        <v>-18.940000000000001</v>
      </c>
      <c r="E103" s="115">
        <v>-42.04</v>
      </c>
      <c r="F103" s="115">
        <v>-117.12</v>
      </c>
      <c r="G103" s="115">
        <v>-242.57</v>
      </c>
      <c r="H103" s="115">
        <v>-100.31</v>
      </c>
      <c r="I103" s="115">
        <v>-145.05000000000001</v>
      </c>
      <c r="J103" s="107">
        <v>-201.45</v>
      </c>
      <c r="K103" s="107">
        <v>-266.85000000000002</v>
      </c>
      <c r="L103" s="107">
        <v>-32.783000000000001</v>
      </c>
      <c r="M103" s="107">
        <v>-51.49</v>
      </c>
      <c r="N103" s="107">
        <v>-72.956999999999994</v>
      </c>
      <c r="O103" s="107">
        <v>-155.39500000000001</v>
      </c>
      <c r="P103" s="107">
        <v>-17.423962</v>
      </c>
      <c r="Q103" s="107">
        <v>-38.309503800000002</v>
      </c>
      <c r="R103" s="107">
        <v>-60.269271400000001</v>
      </c>
      <c r="S103" s="107">
        <v>-129.96225759999999</v>
      </c>
    </row>
    <row r="104" spans="1:19" s="43" customFormat="1" x14ac:dyDescent="0.25">
      <c r="A104" s="44" t="s">
        <v>186</v>
      </c>
      <c r="B104" s="115">
        <v>-21.858301599999997</v>
      </c>
      <c r="C104" s="115">
        <v>-24.445592700000002</v>
      </c>
      <c r="D104" s="115">
        <v>-3.21</v>
      </c>
      <c r="E104" s="115">
        <v>-5.57</v>
      </c>
      <c r="F104" s="115">
        <v>-7.06</v>
      </c>
      <c r="G104" s="115">
        <v>-9.01</v>
      </c>
      <c r="H104" s="115">
        <v>-0.62</v>
      </c>
      <c r="I104" s="115">
        <v>-0.74</v>
      </c>
      <c r="J104" s="107">
        <v>-0.73</v>
      </c>
      <c r="K104" s="107">
        <v>-0.72</v>
      </c>
      <c r="L104" s="107">
        <v>0</v>
      </c>
      <c r="M104" s="107">
        <v>0</v>
      </c>
      <c r="N104" s="107">
        <v>0</v>
      </c>
      <c r="O104" s="107">
        <v>0</v>
      </c>
      <c r="P104" s="107">
        <v>0</v>
      </c>
      <c r="Q104" s="107">
        <v>0</v>
      </c>
      <c r="R104" s="107">
        <v>0</v>
      </c>
      <c r="S104" s="107">
        <v>0</v>
      </c>
    </row>
    <row r="105" spans="1:19" s="43" customFormat="1" x14ac:dyDescent="0.25">
      <c r="A105" s="44" t="s">
        <v>187</v>
      </c>
      <c r="B105" s="118">
        <v>-0.77880000000000005</v>
      </c>
      <c r="C105" s="118">
        <v>-0.59960000000000002</v>
      </c>
      <c r="D105" s="118">
        <v>0</v>
      </c>
      <c r="E105" s="118">
        <v>-0.03</v>
      </c>
      <c r="F105" s="118">
        <v>-1.18</v>
      </c>
      <c r="G105" s="118">
        <v>-5.48</v>
      </c>
      <c r="H105" s="118">
        <v>-3.08</v>
      </c>
      <c r="I105" s="118">
        <v>-1.55</v>
      </c>
      <c r="J105" s="177">
        <v>-2.6</v>
      </c>
      <c r="K105" s="177">
        <v>-5.1100000000000003</v>
      </c>
      <c r="L105" s="177">
        <v>-0.88400000000000001</v>
      </c>
      <c r="M105" s="177">
        <v>-1.73</v>
      </c>
      <c r="N105" s="177">
        <v>-2.48</v>
      </c>
      <c r="O105" s="177">
        <v>-3.984</v>
      </c>
      <c r="P105" s="177">
        <v>-0.40132050000000008</v>
      </c>
      <c r="Q105" s="177">
        <v>-1.4699313999999999</v>
      </c>
      <c r="R105" s="177">
        <v>-3.0518882999999999</v>
      </c>
      <c r="S105" s="177">
        <v>-8.9770077999999991</v>
      </c>
    </row>
    <row r="106" spans="1:19" s="43" customFormat="1" x14ac:dyDescent="0.25">
      <c r="A106" s="44" t="s">
        <v>240</v>
      </c>
      <c r="B106" s="115">
        <v>-166.16773360000002</v>
      </c>
      <c r="C106" s="115">
        <v>-168.75329490000001</v>
      </c>
      <c r="D106" s="115">
        <v>-22.14</v>
      </c>
      <c r="E106" s="115">
        <v>-47.63</v>
      </c>
      <c r="F106" s="115">
        <v>-125.35</v>
      </c>
      <c r="G106" s="115">
        <v>-257.05</v>
      </c>
      <c r="H106" s="115">
        <v>-104.01</v>
      </c>
      <c r="I106" s="115">
        <v>-147.35</v>
      </c>
      <c r="J106" s="107">
        <v>-204.77</v>
      </c>
      <c r="K106" s="107">
        <v>-272.68</v>
      </c>
      <c r="L106" s="107">
        <v>-33.665999999999997</v>
      </c>
      <c r="M106" s="107">
        <v>-53.22</v>
      </c>
      <c r="N106" s="107">
        <v>-75.436999999999998</v>
      </c>
      <c r="O106" s="107">
        <v>-159.37899999999999</v>
      </c>
      <c r="P106" s="107">
        <v>-17.8252825</v>
      </c>
      <c r="Q106" s="107">
        <v>-39.779435200000002</v>
      </c>
      <c r="R106" s="107">
        <v>-63.321159700000003</v>
      </c>
      <c r="S106" s="107">
        <v>-138.93926539999998</v>
      </c>
    </row>
    <row r="107" spans="1:19" s="43" customFormat="1" ht="17.25" customHeight="1" x14ac:dyDescent="0.25">
      <c r="A107" s="50"/>
      <c r="B107" s="119"/>
      <c r="C107" s="119"/>
      <c r="D107" s="119"/>
      <c r="E107" s="119"/>
      <c r="F107" s="119"/>
      <c r="G107" s="119"/>
      <c r="H107" s="119"/>
      <c r="I107" s="119"/>
      <c r="J107" s="178"/>
      <c r="K107" s="178"/>
      <c r="L107" s="178"/>
      <c r="M107" s="178"/>
      <c r="N107" s="178"/>
      <c r="O107" s="178"/>
      <c r="P107" s="178"/>
      <c r="Q107" s="178"/>
      <c r="R107" s="178"/>
      <c r="S107" s="178"/>
    </row>
    <row r="108" spans="1:19" x14ac:dyDescent="0.25">
      <c r="A108" s="3" t="s">
        <v>7</v>
      </c>
      <c r="B108" s="113"/>
      <c r="C108" s="113"/>
      <c r="D108" s="113"/>
      <c r="E108" s="113"/>
      <c r="F108" s="113"/>
      <c r="G108" s="113"/>
      <c r="H108" s="113"/>
      <c r="I108" s="113"/>
      <c r="J108" s="182"/>
      <c r="K108" s="182"/>
      <c r="L108" s="182"/>
      <c r="M108" s="182"/>
      <c r="N108" s="182"/>
      <c r="O108" s="182"/>
      <c r="P108" s="182"/>
      <c r="Q108" s="182"/>
      <c r="R108" s="182"/>
      <c r="S108" s="182"/>
    </row>
    <row r="109" spans="1:19" x14ac:dyDescent="0.25">
      <c r="A109" s="40" t="s">
        <v>72</v>
      </c>
      <c r="B109" s="115">
        <v>46.683171499999979</v>
      </c>
      <c r="C109" s="115">
        <v>70.809281899999064</v>
      </c>
      <c r="D109" s="115">
        <v>157.66</v>
      </c>
      <c r="E109" s="115">
        <v>112.29</v>
      </c>
      <c r="F109" s="115">
        <v>136.6</v>
      </c>
      <c r="G109" s="115">
        <v>416.64</v>
      </c>
      <c r="H109" s="115">
        <v>-2.4</v>
      </c>
      <c r="I109" s="115">
        <v>23.64</v>
      </c>
      <c r="J109" s="107">
        <v>44.62</v>
      </c>
      <c r="K109" s="107">
        <v>482.7</v>
      </c>
      <c r="L109" s="107">
        <v>-31.474</v>
      </c>
      <c r="M109" s="107">
        <v>144.506</v>
      </c>
      <c r="N109" s="107">
        <v>521.87699999999995</v>
      </c>
      <c r="O109" s="107">
        <v>-1130.0809999999999</v>
      </c>
      <c r="P109" s="107">
        <v>-79.468431199999387</v>
      </c>
      <c r="Q109" s="107">
        <v>-112.00473840000151</v>
      </c>
      <c r="R109" s="107">
        <v>-146.82610909999721</v>
      </c>
      <c r="S109" s="107">
        <v>322.96503219999835</v>
      </c>
    </row>
    <row r="110" spans="1:19" x14ac:dyDescent="0.25">
      <c r="A110" s="97" t="s">
        <v>363</v>
      </c>
      <c r="B110" s="115"/>
      <c r="C110" s="115"/>
      <c r="D110" s="115"/>
      <c r="E110" s="115"/>
      <c r="F110" s="115"/>
      <c r="G110" s="115"/>
      <c r="H110" s="115"/>
      <c r="I110" s="115"/>
      <c r="J110" s="107"/>
      <c r="K110" s="107"/>
      <c r="L110" s="107"/>
      <c r="M110" s="107"/>
      <c r="N110" s="107"/>
      <c r="O110" s="107"/>
      <c r="P110" s="107"/>
      <c r="Q110" s="107"/>
      <c r="R110" s="107"/>
      <c r="S110" s="107"/>
    </row>
    <row r="111" spans="1:19" x14ac:dyDescent="0.25">
      <c r="A111" s="98" t="s">
        <v>159</v>
      </c>
      <c r="B111" s="117">
        <v>7.2353232000000007</v>
      </c>
      <c r="C111" s="117">
        <v>7.7159723000000007</v>
      </c>
      <c r="D111" s="117">
        <v>2.76</v>
      </c>
      <c r="E111" s="117">
        <v>3.7</v>
      </c>
      <c r="F111" s="117">
        <v>6.1</v>
      </c>
      <c r="G111" s="117">
        <v>5.56</v>
      </c>
      <c r="H111" s="117">
        <v>0.47</v>
      </c>
      <c r="I111" s="117">
        <v>6.91</v>
      </c>
      <c r="J111" s="180">
        <v>15.68</v>
      </c>
      <c r="K111" s="180">
        <v>21.57</v>
      </c>
      <c r="L111" s="180">
        <v>3.8719999999999999</v>
      </c>
      <c r="M111" s="180">
        <v>8.3989999999999991</v>
      </c>
      <c r="N111" s="180">
        <v>14.019</v>
      </c>
      <c r="O111" s="180">
        <v>2.3610000000000002</v>
      </c>
      <c r="P111" s="180">
        <v>-6.1870085000000028</v>
      </c>
      <c r="Q111" s="180">
        <v>-0.33470719999999238</v>
      </c>
      <c r="R111" s="180">
        <v>21.941290600000013</v>
      </c>
      <c r="S111" s="180">
        <v>55.195425799999953</v>
      </c>
    </row>
    <row r="112" spans="1:19" x14ac:dyDescent="0.25">
      <c r="A112" s="98" t="s">
        <v>78</v>
      </c>
      <c r="B112" s="115">
        <v>286.53641110000001</v>
      </c>
      <c r="C112" s="115">
        <v>296.93856419999997</v>
      </c>
      <c r="D112" s="115">
        <v>21.53</v>
      </c>
      <c r="E112" s="115">
        <v>91.61</v>
      </c>
      <c r="F112" s="115">
        <v>199.35</v>
      </c>
      <c r="G112" s="115">
        <v>275.02</v>
      </c>
      <c r="H112" s="115">
        <v>18.010000000000002</v>
      </c>
      <c r="I112" s="115">
        <v>16.18</v>
      </c>
      <c r="J112" s="107">
        <v>49.52</v>
      </c>
      <c r="K112" s="107">
        <v>65.900000000000006</v>
      </c>
      <c r="L112" s="107">
        <v>50.813000000000002</v>
      </c>
      <c r="M112" s="107">
        <v>93.057000000000002</v>
      </c>
      <c r="N112" s="107">
        <v>121.6</v>
      </c>
      <c r="O112" s="107">
        <v>141.274</v>
      </c>
      <c r="P112" s="107">
        <v>44.033703099999983</v>
      </c>
      <c r="Q112" s="107">
        <v>162.0689769</v>
      </c>
      <c r="R112" s="107">
        <v>195.726011</v>
      </c>
      <c r="S112" s="107">
        <v>226.02081439999998</v>
      </c>
    </row>
    <row r="113" spans="1:19" x14ac:dyDescent="0.25">
      <c r="A113" s="98" t="s">
        <v>168</v>
      </c>
      <c r="B113" s="115">
        <v>826.20548120000001</v>
      </c>
      <c r="C113" s="115">
        <v>755.86328839999999</v>
      </c>
      <c r="D113" s="115">
        <v>35</v>
      </c>
      <c r="E113" s="115">
        <v>440.96</v>
      </c>
      <c r="F113" s="115">
        <v>440.9</v>
      </c>
      <c r="G113" s="115">
        <v>440.89</v>
      </c>
      <c r="H113" s="115">
        <v>0</v>
      </c>
      <c r="I113" s="115">
        <v>0</v>
      </c>
      <c r="J113" s="107">
        <v>0</v>
      </c>
      <c r="K113" s="107">
        <v>0</v>
      </c>
      <c r="L113" s="107">
        <v>0</v>
      </c>
      <c r="M113" s="107">
        <v>0</v>
      </c>
      <c r="N113" s="107">
        <v>0</v>
      </c>
      <c r="O113" s="107">
        <v>2102.69</v>
      </c>
      <c r="P113" s="107">
        <v>0</v>
      </c>
      <c r="Q113" s="107">
        <v>-3.56894</v>
      </c>
      <c r="R113" s="107">
        <v>-3.56894</v>
      </c>
      <c r="S113" s="107">
        <v>-3.56894</v>
      </c>
    </row>
    <row r="114" spans="1:19" x14ac:dyDescent="0.25">
      <c r="A114" s="98" t="s">
        <v>387</v>
      </c>
      <c r="B114" s="115"/>
      <c r="C114" s="115"/>
      <c r="D114" s="115"/>
      <c r="E114" s="115"/>
      <c r="F114" s="115"/>
      <c r="G114" s="115"/>
      <c r="H114" s="115"/>
      <c r="I114" s="115"/>
      <c r="J114" s="107"/>
      <c r="K114" s="107"/>
      <c r="L114" s="107"/>
      <c r="M114" s="107"/>
      <c r="N114" s="107"/>
      <c r="O114" s="107"/>
      <c r="P114" s="107"/>
      <c r="Q114" s="107"/>
      <c r="R114" s="107">
        <v>8.0380000000000003</v>
      </c>
      <c r="S114" s="107">
        <v>8.0380000000000003</v>
      </c>
    </row>
    <row r="115" spans="1:19" x14ac:dyDescent="0.25">
      <c r="A115" s="40" t="s">
        <v>7</v>
      </c>
      <c r="B115" s="118">
        <v>1166.6603869999999</v>
      </c>
      <c r="C115" s="118">
        <v>1131.327106799999</v>
      </c>
      <c r="D115" s="118">
        <v>216.95</v>
      </c>
      <c r="E115" s="118">
        <v>648.54999999999995</v>
      </c>
      <c r="F115" s="118">
        <v>782.94</v>
      </c>
      <c r="G115" s="118">
        <v>1138.1099999999999</v>
      </c>
      <c r="H115" s="118">
        <v>16.09</v>
      </c>
      <c r="I115" s="118">
        <v>46.73</v>
      </c>
      <c r="J115" s="177">
        <v>109.81</v>
      </c>
      <c r="K115" s="177">
        <v>570.16</v>
      </c>
      <c r="L115" s="177">
        <v>23.210999999999999</v>
      </c>
      <c r="M115" s="177">
        <v>245.96100000000001</v>
      </c>
      <c r="N115" s="177">
        <v>657.49599999999998</v>
      </c>
      <c r="O115" s="177">
        <v>1116.2449999999999</v>
      </c>
      <c r="P115" s="177">
        <v>-41.621736599999409</v>
      </c>
      <c r="Q115" s="177">
        <v>46.160591299998487</v>
      </c>
      <c r="R115" s="177">
        <v>75.310252500002804</v>
      </c>
      <c r="S115" s="177">
        <v>608.65033239999832</v>
      </c>
    </row>
    <row r="116" spans="1:19" x14ac:dyDescent="0.25">
      <c r="A116" s="40"/>
      <c r="B116" s="119"/>
      <c r="C116" s="119"/>
      <c r="D116" s="119"/>
      <c r="E116" s="119"/>
      <c r="F116" s="119"/>
      <c r="G116" s="119"/>
      <c r="H116" s="119"/>
      <c r="I116" s="119"/>
      <c r="J116" s="178"/>
      <c r="K116" s="178"/>
      <c r="L116" s="178"/>
      <c r="M116" s="178"/>
      <c r="N116" s="178"/>
      <c r="O116" s="178"/>
      <c r="P116" s="178"/>
      <c r="Q116" s="178"/>
      <c r="R116" s="178"/>
      <c r="S116" s="178"/>
    </row>
    <row r="117" spans="1:19" x14ac:dyDescent="0.25">
      <c r="A117" s="51" t="s">
        <v>169</v>
      </c>
      <c r="B117" s="111"/>
      <c r="C117" s="111"/>
      <c r="D117" s="111"/>
      <c r="E117" s="111"/>
      <c r="F117" s="111"/>
      <c r="G117" s="111"/>
      <c r="H117" s="111"/>
      <c r="I117" s="111"/>
      <c r="J117" s="107"/>
      <c r="K117" s="107"/>
      <c r="L117" s="107"/>
      <c r="M117" s="107"/>
      <c r="N117" s="107"/>
      <c r="O117" s="107"/>
      <c r="P117" s="107"/>
      <c r="Q117" s="107"/>
      <c r="R117" s="107"/>
      <c r="S117" s="107"/>
    </row>
    <row r="118" spans="1:19" x14ac:dyDescent="0.25">
      <c r="A118" s="40" t="s">
        <v>170</v>
      </c>
      <c r="B118" s="115">
        <v>0</v>
      </c>
      <c r="C118" s="115">
        <v>12.805515799999998</v>
      </c>
      <c r="D118" s="115">
        <v>9.09</v>
      </c>
      <c r="E118" s="115">
        <v>13.83</v>
      </c>
      <c r="F118" s="115">
        <v>7.17</v>
      </c>
      <c r="G118" s="115">
        <v>3.69</v>
      </c>
      <c r="H118" s="115">
        <v>666.31</v>
      </c>
      <c r="I118" s="115">
        <v>872.39</v>
      </c>
      <c r="J118" s="107">
        <v>663.59</v>
      </c>
      <c r="K118" s="107">
        <v>403.27</v>
      </c>
      <c r="L118" s="107">
        <v>256.53100000000001</v>
      </c>
      <c r="M118" s="107">
        <v>253.25</v>
      </c>
      <c r="N118" s="107">
        <v>0.376</v>
      </c>
      <c r="O118" s="107">
        <v>1044.8019999999999</v>
      </c>
      <c r="P118" s="107">
        <v>1028.522833</v>
      </c>
      <c r="Q118" s="107">
        <v>1291.6029550999999</v>
      </c>
      <c r="R118" s="107">
        <v>305.59134090000003</v>
      </c>
      <c r="S118" s="107">
        <v>7.1236763999999999</v>
      </c>
    </row>
    <row r="119" spans="1:19" x14ac:dyDescent="0.25">
      <c r="A119" s="40" t="s">
        <v>171</v>
      </c>
      <c r="B119" s="118">
        <v>0</v>
      </c>
      <c r="C119" s="118">
        <v>19.382124500000003</v>
      </c>
      <c r="D119" s="118">
        <v>19.61</v>
      </c>
      <c r="E119" s="118">
        <v>3.33</v>
      </c>
      <c r="F119" s="118">
        <v>0</v>
      </c>
      <c r="G119" s="118">
        <v>0</v>
      </c>
      <c r="H119" s="118">
        <v>0</v>
      </c>
      <c r="I119" s="118">
        <v>0</v>
      </c>
      <c r="J119" s="177">
        <v>0</v>
      </c>
      <c r="K119" s="177">
        <v>0</v>
      </c>
      <c r="L119" s="177">
        <v>0</v>
      </c>
      <c r="M119" s="177">
        <v>0</v>
      </c>
      <c r="N119" s="177">
        <v>0</v>
      </c>
      <c r="O119" s="177">
        <v>0</v>
      </c>
      <c r="P119" s="177">
        <v>0</v>
      </c>
      <c r="Q119" s="177">
        <v>0</v>
      </c>
      <c r="R119" s="177">
        <v>0</v>
      </c>
      <c r="S119" s="177">
        <v>0</v>
      </c>
    </row>
    <row r="120" spans="1:19" x14ac:dyDescent="0.25">
      <c r="A120" s="40" t="s">
        <v>172</v>
      </c>
      <c r="B120" s="115">
        <v>84.23</v>
      </c>
      <c r="C120" s="115">
        <v>93.867000000000004</v>
      </c>
      <c r="D120" s="115">
        <v>97.48</v>
      </c>
      <c r="E120" s="115">
        <v>99.68</v>
      </c>
      <c r="F120" s="115">
        <v>6049.71</v>
      </c>
      <c r="G120" s="115">
        <v>989.96</v>
      </c>
      <c r="H120" s="115">
        <v>0</v>
      </c>
      <c r="I120" s="115">
        <v>0</v>
      </c>
      <c r="J120" s="107">
        <v>0</v>
      </c>
      <c r="K120" s="107">
        <v>0</v>
      </c>
      <c r="L120" s="107">
        <v>0</v>
      </c>
      <c r="M120" s="107">
        <v>0</v>
      </c>
      <c r="N120" s="107">
        <v>0</v>
      </c>
      <c r="O120" s="107">
        <v>0</v>
      </c>
      <c r="P120" s="107">
        <v>0</v>
      </c>
      <c r="Q120" s="107">
        <v>0</v>
      </c>
      <c r="R120" s="107">
        <v>0</v>
      </c>
      <c r="S120" s="107">
        <v>0</v>
      </c>
    </row>
    <row r="121" spans="1:19" s="3" customFormat="1" x14ac:dyDescent="0.25">
      <c r="A121" s="40" t="s">
        <v>173</v>
      </c>
      <c r="B121" s="115">
        <v>84.229585200000002</v>
      </c>
      <c r="C121" s="115">
        <v>126.05455309999999</v>
      </c>
      <c r="D121" s="115">
        <v>126.18</v>
      </c>
      <c r="E121" s="115">
        <v>116.84</v>
      </c>
      <c r="F121" s="115">
        <v>6056.88</v>
      </c>
      <c r="G121" s="115">
        <v>993.65</v>
      </c>
      <c r="H121" s="115">
        <v>666.31</v>
      </c>
      <c r="I121" s="115">
        <v>872.39</v>
      </c>
      <c r="J121" s="107">
        <v>663.59</v>
      </c>
      <c r="K121" s="107">
        <v>403.27</v>
      </c>
      <c r="L121" s="107">
        <v>256.53100000000001</v>
      </c>
      <c r="M121" s="107">
        <v>253.25</v>
      </c>
      <c r="N121" s="107">
        <v>0.376</v>
      </c>
      <c r="O121" s="107">
        <v>1044.8019999999999</v>
      </c>
      <c r="P121" s="107">
        <v>1028.522833</v>
      </c>
      <c r="Q121" s="107">
        <v>1291.6029550999999</v>
      </c>
      <c r="R121" s="107">
        <v>305.59134090000003</v>
      </c>
      <c r="S121" s="107">
        <v>7.1236763999999999</v>
      </c>
    </row>
    <row r="122" spans="1:19" x14ac:dyDescent="0.25">
      <c r="A122" s="40" t="s">
        <v>174</v>
      </c>
      <c r="B122" s="117">
        <v>231.953</v>
      </c>
      <c r="C122" s="117">
        <v>208.29499999999999</v>
      </c>
      <c r="D122" s="117">
        <v>30.34</v>
      </c>
      <c r="E122" s="117">
        <v>16.54</v>
      </c>
      <c r="F122" s="117">
        <v>29.72</v>
      </c>
      <c r="G122" s="117">
        <v>234.31</v>
      </c>
      <c r="H122" s="117">
        <v>0</v>
      </c>
      <c r="I122" s="117">
        <v>0</v>
      </c>
      <c r="J122" s="180">
        <v>0</v>
      </c>
      <c r="K122" s="180">
        <v>0</v>
      </c>
      <c r="L122" s="180">
        <v>0</v>
      </c>
      <c r="M122" s="180">
        <v>0</v>
      </c>
      <c r="N122" s="180">
        <v>0</v>
      </c>
      <c r="O122" s="180">
        <v>0</v>
      </c>
      <c r="P122" s="180">
        <v>0</v>
      </c>
      <c r="Q122" s="180">
        <v>0</v>
      </c>
      <c r="R122" s="180">
        <v>0</v>
      </c>
      <c r="S122" s="180">
        <v>0</v>
      </c>
    </row>
    <row r="123" spans="1:19" x14ac:dyDescent="0.25">
      <c r="A123" s="40" t="s">
        <v>175</v>
      </c>
      <c r="B123" s="115">
        <v>0</v>
      </c>
      <c r="C123" s="115">
        <v>0</v>
      </c>
      <c r="D123" s="115">
        <v>0</v>
      </c>
      <c r="E123" s="115">
        <v>0</v>
      </c>
      <c r="F123" s="115">
        <v>0</v>
      </c>
      <c r="G123" s="115">
        <v>4.2</v>
      </c>
      <c r="H123" s="115">
        <v>11.22</v>
      </c>
      <c r="I123" s="115">
        <v>8.65</v>
      </c>
      <c r="J123" s="107">
        <v>9.06</v>
      </c>
      <c r="K123" s="107">
        <v>6.31</v>
      </c>
      <c r="L123" s="107">
        <v>6.4909999999999997</v>
      </c>
      <c r="M123" s="107">
        <v>6.0510000000000002</v>
      </c>
      <c r="N123" s="107">
        <v>12.547000000000001</v>
      </c>
      <c r="O123" s="107">
        <v>5.1100000000000003</v>
      </c>
      <c r="P123" s="107">
        <v>24.262</v>
      </c>
      <c r="Q123" s="107">
        <v>82.245000000000005</v>
      </c>
      <c r="R123" s="107">
        <v>135.99299999999999</v>
      </c>
      <c r="S123" s="107">
        <v>53.999000000000002</v>
      </c>
    </row>
    <row r="124" spans="1:19" x14ac:dyDescent="0.25">
      <c r="A124" s="40" t="s">
        <v>176</v>
      </c>
      <c r="B124" s="115">
        <v>1.2501626000000001</v>
      </c>
      <c r="C124" s="115">
        <v>1.1818895</v>
      </c>
      <c r="D124" s="115">
        <v>1.2</v>
      </c>
      <c r="E124" s="115">
        <v>1.21</v>
      </c>
      <c r="F124" s="115">
        <v>1.23</v>
      </c>
      <c r="G124" s="115">
        <v>8.34</v>
      </c>
      <c r="H124" s="115">
        <v>1.79</v>
      </c>
      <c r="I124" s="115">
        <v>2.86</v>
      </c>
      <c r="J124" s="107">
        <v>2.25</v>
      </c>
      <c r="K124" s="107">
        <v>1.94</v>
      </c>
      <c r="L124" s="107">
        <v>1.9750000000000001</v>
      </c>
      <c r="M124" s="107">
        <v>2.1989999999999998</v>
      </c>
      <c r="N124" s="107">
        <v>1.786</v>
      </c>
      <c r="O124" s="107">
        <v>2.879</v>
      </c>
      <c r="P124" s="107">
        <v>5.2326988999999999</v>
      </c>
      <c r="Q124" s="107">
        <v>7.0321360000000004</v>
      </c>
      <c r="R124" s="107">
        <v>6.2342919999999999</v>
      </c>
      <c r="S124" s="107">
        <v>8.0328936999999989</v>
      </c>
    </row>
    <row r="125" spans="1:19" s="3" customFormat="1" x14ac:dyDescent="0.25">
      <c r="A125" s="40" t="s">
        <v>177</v>
      </c>
      <c r="B125" s="118">
        <v>317.43284190000003</v>
      </c>
      <c r="C125" s="118">
        <v>335.53122009999998</v>
      </c>
      <c r="D125" s="118">
        <v>157.72</v>
      </c>
      <c r="E125" s="118">
        <v>134.6</v>
      </c>
      <c r="F125" s="118">
        <v>6087.83</v>
      </c>
      <c r="G125" s="118">
        <v>1240.5</v>
      </c>
      <c r="H125" s="118">
        <v>679.32</v>
      </c>
      <c r="I125" s="118">
        <v>883.9</v>
      </c>
      <c r="J125" s="177">
        <v>674.9</v>
      </c>
      <c r="K125" s="177">
        <v>411.53</v>
      </c>
      <c r="L125" s="177">
        <v>264.99700000000001</v>
      </c>
      <c r="M125" s="177">
        <v>261.5</v>
      </c>
      <c r="N125" s="177">
        <v>14.71</v>
      </c>
      <c r="O125" s="177">
        <v>1052.7909999999999</v>
      </c>
      <c r="P125" s="177">
        <v>1058.0175319</v>
      </c>
      <c r="Q125" s="177">
        <v>1380.8800910999998</v>
      </c>
      <c r="R125" s="177">
        <v>447.81863290000001</v>
      </c>
      <c r="S125" s="177">
        <v>69.155570099999991</v>
      </c>
    </row>
    <row r="126" spans="1:19" x14ac:dyDescent="0.25">
      <c r="A126" s="40" t="s">
        <v>41</v>
      </c>
      <c r="B126" s="115">
        <v>29.502708500000004</v>
      </c>
      <c r="C126" s="115">
        <v>63.138636200000008</v>
      </c>
      <c r="D126" s="115">
        <v>66.39</v>
      </c>
      <c r="E126" s="115">
        <v>126.66</v>
      </c>
      <c r="F126" s="115">
        <v>155.37</v>
      </c>
      <c r="G126" s="115">
        <v>3.37</v>
      </c>
      <c r="H126" s="115">
        <v>600.9</v>
      </c>
      <c r="I126" s="115">
        <v>600.75</v>
      </c>
      <c r="J126" s="107">
        <v>600.65</v>
      </c>
      <c r="K126" s="107">
        <v>600.51</v>
      </c>
      <c r="L126" s="107">
        <v>600.41800000000001</v>
      </c>
      <c r="M126" s="107">
        <v>600.30999999999995</v>
      </c>
      <c r="N126" s="107">
        <v>600.21299999999997</v>
      </c>
      <c r="O126" s="107">
        <v>1214.7739999999999</v>
      </c>
      <c r="P126" s="107">
        <v>1220.3202276</v>
      </c>
      <c r="Q126" s="107">
        <v>1243.8548303</v>
      </c>
      <c r="R126" s="107">
        <v>2779.9047089000001</v>
      </c>
      <c r="S126" s="107">
        <v>2824.4056215999999</v>
      </c>
    </row>
    <row r="127" spans="1:19" s="3" customFormat="1" x14ac:dyDescent="0.25">
      <c r="A127" s="40" t="s">
        <v>178</v>
      </c>
      <c r="B127" s="115">
        <v>346.93555040000001</v>
      </c>
      <c r="C127" s="115">
        <v>398.66985630000005</v>
      </c>
      <c r="D127" s="115">
        <v>224.11</v>
      </c>
      <c r="E127" s="115">
        <v>261.26</v>
      </c>
      <c r="F127" s="115">
        <v>6243.2</v>
      </c>
      <c r="G127" s="115">
        <v>1243.0899999999999</v>
      </c>
      <c r="H127" s="115">
        <v>1280.23</v>
      </c>
      <c r="I127" s="115">
        <v>1484.65</v>
      </c>
      <c r="J127" s="107">
        <v>1275.55</v>
      </c>
      <c r="K127" s="107">
        <v>1012.04</v>
      </c>
      <c r="L127" s="107">
        <v>865.41499999999996</v>
      </c>
      <c r="M127" s="107">
        <v>861.81</v>
      </c>
      <c r="N127" s="107">
        <v>614.923</v>
      </c>
      <c r="O127" s="107">
        <v>2267.5659999999998</v>
      </c>
      <c r="P127" s="107">
        <v>2278.3377595000002</v>
      </c>
      <c r="Q127" s="107">
        <v>2624.7349213999996</v>
      </c>
      <c r="R127" s="107">
        <v>3227.7233418000001</v>
      </c>
      <c r="S127" s="107">
        <v>2893.5611917000001</v>
      </c>
    </row>
    <row r="128" spans="1:19" x14ac:dyDescent="0.25">
      <c r="A128" s="40" t="s">
        <v>63</v>
      </c>
      <c r="B128" s="117">
        <v>179.22872740000003</v>
      </c>
      <c r="C128" s="117">
        <v>229.7689269</v>
      </c>
      <c r="D128" s="117">
        <v>176.41</v>
      </c>
      <c r="E128" s="117">
        <v>280.05</v>
      </c>
      <c r="F128" s="117">
        <v>417.84</v>
      </c>
      <c r="G128" s="117">
        <v>650.61</v>
      </c>
      <c r="H128" s="117">
        <v>627.17999999999995</v>
      </c>
      <c r="I128" s="117">
        <v>847.85</v>
      </c>
      <c r="J128" s="180">
        <v>639.91999999999996</v>
      </c>
      <c r="K128" s="180">
        <v>796.96</v>
      </c>
      <c r="L128" s="180">
        <v>616.45000000000005</v>
      </c>
      <c r="M128" s="180">
        <v>743.05100000000004</v>
      </c>
      <c r="N128" s="180">
        <v>851.61500000000001</v>
      </c>
      <c r="O128" s="180">
        <v>835.78800000000001</v>
      </c>
      <c r="P128" s="180">
        <v>663.79274039999996</v>
      </c>
      <c r="Q128" s="180">
        <v>581.1885559000001</v>
      </c>
      <c r="R128" s="180">
        <v>894.20732269999996</v>
      </c>
      <c r="S128" s="180">
        <v>898.2653370999999</v>
      </c>
    </row>
    <row r="129" spans="1:19" x14ac:dyDescent="0.25">
      <c r="A129" s="40" t="s">
        <v>179</v>
      </c>
      <c r="B129" s="115">
        <v>0</v>
      </c>
      <c r="C129" s="115">
        <v>0</v>
      </c>
      <c r="D129" s="115">
        <v>0</v>
      </c>
      <c r="E129" s="115">
        <v>0</v>
      </c>
      <c r="F129" s="115">
        <v>0</v>
      </c>
      <c r="G129" s="115">
        <v>3.95</v>
      </c>
      <c r="H129" s="115">
        <v>14.25</v>
      </c>
      <c r="I129" s="115">
        <v>8.31</v>
      </c>
      <c r="J129" s="107">
        <v>7.38</v>
      </c>
      <c r="K129" s="107">
        <v>11.96</v>
      </c>
      <c r="L129" s="107">
        <v>13.396000000000001</v>
      </c>
      <c r="M129" s="107">
        <v>9.0139999999999993</v>
      </c>
      <c r="N129" s="107">
        <v>15.994999999999999</v>
      </c>
      <c r="O129" s="107">
        <v>12.736000000000001</v>
      </c>
      <c r="P129" s="107">
        <v>24.79</v>
      </c>
      <c r="Q129" s="107">
        <v>20.96</v>
      </c>
      <c r="R129" s="107">
        <v>43.003</v>
      </c>
      <c r="S129" s="107">
        <v>151.66200000000001</v>
      </c>
    </row>
    <row r="130" spans="1:19" x14ac:dyDescent="0.25">
      <c r="A130" s="40" t="s">
        <v>180</v>
      </c>
      <c r="B130" s="115">
        <v>0</v>
      </c>
      <c r="C130" s="115">
        <v>1.3319997000000001</v>
      </c>
      <c r="D130" s="115">
        <v>1.85</v>
      </c>
      <c r="E130" s="115">
        <v>2.6</v>
      </c>
      <c r="F130" s="115">
        <v>2.0299999999999998</v>
      </c>
      <c r="G130" s="115">
        <v>1.71</v>
      </c>
      <c r="H130" s="115">
        <v>1.27</v>
      </c>
      <c r="I130" s="115">
        <v>0.92</v>
      </c>
      <c r="J130" s="107">
        <v>0.85</v>
      </c>
      <c r="K130" s="107">
        <v>0.96</v>
      </c>
      <c r="L130" s="107">
        <v>0.55200000000000005</v>
      </c>
      <c r="M130" s="107">
        <v>0.37</v>
      </c>
      <c r="N130" s="107">
        <v>0.46200000000000002</v>
      </c>
      <c r="O130" s="107">
        <v>0.55300000000000005</v>
      </c>
      <c r="P130" s="107">
        <v>1.4001557</v>
      </c>
      <c r="Q130" s="107">
        <v>0.99288710000000002</v>
      </c>
      <c r="R130" s="107">
        <v>0.93518259999999998</v>
      </c>
      <c r="S130" s="107">
        <v>0.60408169999999994</v>
      </c>
    </row>
    <row r="131" spans="1:19" x14ac:dyDescent="0.25">
      <c r="A131" s="40" t="s">
        <v>181</v>
      </c>
      <c r="B131" s="118">
        <v>915.08299999999997</v>
      </c>
      <c r="C131" s="118">
        <v>788.33</v>
      </c>
      <c r="D131" s="118">
        <v>799.11</v>
      </c>
      <c r="E131" s="118">
        <v>138.13999999999999</v>
      </c>
      <c r="F131" s="118">
        <v>0</v>
      </c>
      <c r="G131" s="118">
        <v>0</v>
      </c>
      <c r="H131" s="118">
        <v>0</v>
      </c>
      <c r="I131" s="118">
        <v>0</v>
      </c>
      <c r="J131" s="177">
        <v>0</v>
      </c>
      <c r="K131" s="177">
        <v>0</v>
      </c>
      <c r="L131" s="177">
        <v>0</v>
      </c>
      <c r="M131" s="177">
        <v>0</v>
      </c>
      <c r="N131" s="177">
        <v>0</v>
      </c>
      <c r="O131" s="177">
        <v>0</v>
      </c>
      <c r="P131" s="177">
        <v>0</v>
      </c>
      <c r="Q131" s="177">
        <v>0</v>
      </c>
      <c r="R131" s="177">
        <v>0</v>
      </c>
      <c r="S131" s="177">
        <v>0</v>
      </c>
    </row>
    <row r="132" spans="1:19" x14ac:dyDescent="0.25">
      <c r="A132" s="40" t="s">
        <v>42</v>
      </c>
      <c r="B132" s="115">
        <v>1094.5007274000002</v>
      </c>
      <c r="C132" s="115">
        <v>1019.7319266000001</v>
      </c>
      <c r="D132" s="115">
        <v>977.69</v>
      </c>
      <c r="E132" s="115">
        <v>421.1</v>
      </c>
      <c r="F132" s="115">
        <v>419.99</v>
      </c>
      <c r="G132" s="115">
        <v>656.26</v>
      </c>
      <c r="H132" s="115">
        <v>642.70000000000005</v>
      </c>
      <c r="I132" s="115">
        <v>857.08</v>
      </c>
      <c r="J132" s="107">
        <v>648.15</v>
      </c>
      <c r="K132" s="107">
        <v>809.87</v>
      </c>
      <c r="L132" s="107">
        <v>630.39700000000005</v>
      </c>
      <c r="M132" s="107">
        <v>752.43499999999995</v>
      </c>
      <c r="N132" s="107">
        <v>868.07299999999998</v>
      </c>
      <c r="O132" s="107">
        <v>849.077</v>
      </c>
      <c r="P132" s="107">
        <v>689.98289610000006</v>
      </c>
      <c r="Q132" s="107">
        <v>603.14144300000009</v>
      </c>
      <c r="R132" s="107">
        <v>938.14550529999997</v>
      </c>
      <c r="S132" s="107">
        <v>1250.5314188</v>
      </c>
    </row>
    <row r="133" spans="1:19" x14ac:dyDescent="0.25">
      <c r="A133" s="40" t="s">
        <v>182</v>
      </c>
      <c r="B133" s="115">
        <v>-747.56517700000006</v>
      </c>
      <c r="C133" s="115">
        <v>-621.06207029999996</v>
      </c>
      <c r="D133" s="115">
        <v>-753.58</v>
      </c>
      <c r="E133" s="115">
        <v>-159.84</v>
      </c>
      <c r="F133" s="115">
        <v>5823.21</v>
      </c>
      <c r="G133" s="115">
        <v>586.82000000000005</v>
      </c>
      <c r="H133" s="115">
        <v>637.52</v>
      </c>
      <c r="I133" s="115">
        <v>627.57000000000005</v>
      </c>
      <c r="J133" s="107">
        <v>627.4</v>
      </c>
      <c r="K133" s="107">
        <v>202.17</v>
      </c>
      <c r="L133" s="107">
        <v>235.018</v>
      </c>
      <c r="M133" s="107">
        <v>109.375</v>
      </c>
      <c r="N133" s="107">
        <v>-253.15</v>
      </c>
      <c r="O133" s="107">
        <v>1418.4880000000001</v>
      </c>
      <c r="P133" s="107">
        <v>1588.3548634000003</v>
      </c>
      <c r="Q133" s="107">
        <v>2021.5934783999996</v>
      </c>
      <c r="R133" s="107">
        <v>2289.5778365000001</v>
      </c>
      <c r="S133" s="107">
        <v>1643.0297729000001</v>
      </c>
    </row>
    <row r="134" spans="1:19" x14ac:dyDescent="0.25">
      <c r="A134" s="40" t="s">
        <v>183</v>
      </c>
      <c r="B134" s="117">
        <v>0</v>
      </c>
      <c r="C134" s="117">
        <v>158.41</v>
      </c>
      <c r="D134" s="117">
        <v>157.79</v>
      </c>
      <c r="E134" s="117">
        <v>181.73</v>
      </c>
      <c r="F134" s="117">
        <v>184.82</v>
      </c>
      <c r="G134" s="117">
        <v>243.27</v>
      </c>
      <c r="H134" s="117">
        <v>229.58</v>
      </c>
      <c r="I134" s="117">
        <v>226.85</v>
      </c>
      <c r="J134" s="180">
        <v>226.09</v>
      </c>
      <c r="K134" s="180">
        <v>215.51</v>
      </c>
      <c r="L134" s="180">
        <v>228.21700000000001</v>
      </c>
      <c r="M134" s="180">
        <v>246.899</v>
      </c>
      <c r="N134" s="180">
        <v>242.553</v>
      </c>
      <c r="O134" s="180">
        <v>325.68700000000001</v>
      </c>
      <c r="P134" s="180">
        <v>313.46716430000004</v>
      </c>
      <c r="Q134" s="180">
        <v>313.40812689999996</v>
      </c>
      <c r="R134" s="180">
        <v>315.0738283</v>
      </c>
      <c r="S134" s="180">
        <v>304.05461650000001</v>
      </c>
    </row>
    <row r="135" spans="1:19" x14ac:dyDescent="0.25">
      <c r="A135" s="40" t="s">
        <v>44</v>
      </c>
      <c r="B135" s="115">
        <v>136.9821105</v>
      </c>
      <c r="C135" s="115">
        <v>219.33101110000001</v>
      </c>
      <c r="D135" s="115">
        <v>203.63</v>
      </c>
      <c r="E135" s="115">
        <v>193.53</v>
      </c>
      <c r="F135" s="115">
        <v>259.45</v>
      </c>
      <c r="G135" s="115">
        <v>194.53</v>
      </c>
      <c r="H135" s="115">
        <v>221.28</v>
      </c>
      <c r="I135" s="115">
        <v>175.29</v>
      </c>
      <c r="J135" s="107">
        <v>150.76</v>
      </c>
      <c r="K135" s="107">
        <v>131.07</v>
      </c>
      <c r="L135" s="107">
        <v>83.254999999999995</v>
      </c>
      <c r="M135" s="107">
        <v>50.499000000000002</v>
      </c>
      <c r="N135" s="107">
        <v>43.911999999999999</v>
      </c>
      <c r="O135" s="107">
        <v>-39.332000000000001</v>
      </c>
      <c r="P135" s="107">
        <v>-65.655008999999993</v>
      </c>
      <c r="Q135" s="107">
        <v>-139.27139450000001</v>
      </c>
      <c r="R135" s="107">
        <v>105.874056</v>
      </c>
      <c r="S135" s="107">
        <v>103.1041063</v>
      </c>
    </row>
    <row r="136" spans="1:19" s="3" customFormat="1" x14ac:dyDescent="0.25">
      <c r="A136" s="40" t="s">
        <v>8</v>
      </c>
      <c r="B136" s="115">
        <v>-480.81206650000013</v>
      </c>
      <c r="C136" s="115">
        <v>-225.77605919999999</v>
      </c>
      <c r="D136" s="115">
        <v>-392.16</v>
      </c>
      <c r="E136" s="115">
        <v>215.42</v>
      </c>
      <c r="F136" s="115">
        <v>6267.47</v>
      </c>
      <c r="G136" s="115">
        <v>1024.6199999999999</v>
      </c>
      <c r="H136" s="115">
        <v>1088.3800000000001</v>
      </c>
      <c r="I136" s="115">
        <v>1029.7</v>
      </c>
      <c r="J136" s="107">
        <v>1004.26</v>
      </c>
      <c r="K136" s="107">
        <v>548.74</v>
      </c>
      <c r="L136" s="107">
        <v>546.48900000000003</v>
      </c>
      <c r="M136" s="107">
        <v>406.77300000000002</v>
      </c>
      <c r="N136" s="107">
        <v>33.314999999999998</v>
      </c>
      <c r="O136" s="107">
        <v>1704.8440000000001</v>
      </c>
      <c r="P136" s="107">
        <v>1836.1670187000002</v>
      </c>
      <c r="Q136" s="107">
        <v>2195.7302107999994</v>
      </c>
      <c r="R136" s="107">
        <v>2710.5257208000003</v>
      </c>
      <c r="S136" s="107">
        <v>2050.1884957000002</v>
      </c>
    </row>
    <row r="137" spans="1:19" x14ac:dyDescent="0.25">
      <c r="A137" s="40"/>
      <c r="B137" s="111"/>
      <c r="C137" s="111"/>
      <c r="D137" s="111"/>
      <c r="E137" s="111"/>
      <c r="F137" s="111"/>
      <c r="G137" s="111"/>
      <c r="H137" s="111"/>
      <c r="I137" s="111"/>
      <c r="J137" s="107"/>
      <c r="K137" s="107"/>
      <c r="L137" s="107"/>
      <c r="M137" s="107"/>
      <c r="N137" s="107"/>
      <c r="O137" s="107"/>
      <c r="P137" s="107"/>
      <c r="Q137" s="107"/>
      <c r="R137" s="107"/>
      <c r="S137" s="107"/>
    </row>
    <row r="138" spans="1:19" x14ac:dyDescent="0.25">
      <c r="A138" s="49" t="s">
        <v>205</v>
      </c>
      <c r="B138" s="119"/>
      <c r="C138" s="119"/>
      <c r="D138" s="119"/>
      <c r="E138" s="119"/>
      <c r="F138" s="119"/>
      <c r="G138" s="119"/>
      <c r="H138" s="119"/>
      <c r="I138" s="119"/>
      <c r="J138" s="178"/>
      <c r="K138" s="178"/>
      <c r="L138" s="178"/>
      <c r="M138" s="178"/>
      <c r="N138" s="178"/>
      <c r="O138" s="178"/>
      <c r="P138" s="178"/>
      <c r="Q138" s="178"/>
      <c r="R138" s="178"/>
      <c r="S138" s="178"/>
    </row>
    <row r="139" spans="1:19" x14ac:dyDescent="0.25">
      <c r="A139" s="44" t="s">
        <v>2</v>
      </c>
      <c r="B139" s="115">
        <v>1097.6980754000012</v>
      </c>
      <c r="C139" s="115">
        <v>1188.1385264999981</v>
      </c>
      <c r="D139" s="115">
        <v>1257.6600000000001</v>
      </c>
      <c r="E139" s="115">
        <v>1342.17</v>
      </c>
      <c r="F139" s="115">
        <v>1191.25</v>
      </c>
      <c r="G139" s="115">
        <v>1058.0899999999999</v>
      </c>
      <c r="H139" s="115">
        <v>963.41</v>
      </c>
      <c r="I139" s="115">
        <v>542.29999999999995</v>
      </c>
      <c r="J139" s="107">
        <v>494.54</v>
      </c>
      <c r="K139" s="107">
        <v>455.57</v>
      </c>
      <c r="L139" s="107">
        <v>337.89699999999999</v>
      </c>
      <c r="M139" s="107">
        <v>538.37900000000002</v>
      </c>
      <c r="N139" s="107">
        <v>641.32299999999998</v>
      </c>
      <c r="O139" s="107">
        <v>663.48099999999999</v>
      </c>
      <c r="P139" s="107">
        <v>796.05049060000124</v>
      </c>
      <c r="Q139" s="107">
        <v>832.45036750000111</v>
      </c>
      <c r="R139" s="107">
        <v>950.79677850000121</v>
      </c>
      <c r="S139" s="107">
        <v>1110.7057459000005</v>
      </c>
    </row>
    <row r="140" spans="1:19" ht="15" customHeight="1" x14ac:dyDescent="0.25">
      <c r="A140" s="97" t="s">
        <v>363</v>
      </c>
      <c r="B140" s="116"/>
      <c r="C140" s="116"/>
      <c r="D140" s="116"/>
      <c r="E140" s="116"/>
      <c r="F140" s="116"/>
      <c r="G140" s="116"/>
      <c r="H140" s="116"/>
      <c r="I140" s="116"/>
      <c r="J140" s="109"/>
      <c r="K140" s="109"/>
      <c r="L140" s="109"/>
      <c r="M140" s="109"/>
      <c r="N140" s="109"/>
      <c r="O140" s="109"/>
      <c r="P140" s="109"/>
      <c r="Q140" s="109"/>
      <c r="R140" s="109"/>
      <c r="S140" s="109"/>
    </row>
    <row r="141" spans="1:19" x14ac:dyDescent="0.25">
      <c r="A141" s="98" t="s">
        <v>232</v>
      </c>
      <c r="B141" s="118">
        <v>155.31706250000002</v>
      </c>
      <c r="C141" s="118">
        <v>174.81975029999998</v>
      </c>
      <c r="D141" s="118">
        <v>180.44</v>
      </c>
      <c r="E141" s="118">
        <v>186.03</v>
      </c>
      <c r="F141" s="118">
        <v>192.27</v>
      </c>
      <c r="G141" s="118">
        <v>221.77</v>
      </c>
      <c r="H141" s="118">
        <v>232.27</v>
      </c>
      <c r="I141" s="118">
        <v>244.15</v>
      </c>
      <c r="J141" s="177">
        <v>249</v>
      </c>
      <c r="K141" s="177">
        <v>228.14</v>
      </c>
      <c r="L141" s="177">
        <v>225.417</v>
      </c>
      <c r="M141" s="177">
        <v>219.13200000000001</v>
      </c>
      <c r="N141" s="177">
        <v>218.66499999999999</v>
      </c>
      <c r="O141" s="177">
        <v>222.845</v>
      </c>
      <c r="P141" s="177">
        <v>234.02459329999996</v>
      </c>
      <c r="Q141" s="177">
        <v>242.73259669999999</v>
      </c>
      <c r="R141" s="177">
        <v>253.26383599999997</v>
      </c>
      <c r="S141" s="177">
        <v>258.16732219999994</v>
      </c>
    </row>
    <row r="142" spans="1:19" x14ac:dyDescent="0.25">
      <c r="A142" s="44" t="s">
        <v>192</v>
      </c>
      <c r="B142" s="115">
        <v>1253.0151379000013</v>
      </c>
      <c r="C142" s="115">
        <v>1362.958276799998</v>
      </c>
      <c r="D142" s="115">
        <v>1438.1</v>
      </c>
      <c r="E142" s="107">
        <v>1528.2</v>
      </c>
      <c r="F142" s="115">
        <v>1383.52</v>
      </c>
      <c r="G142" s="115">
        <v>1279.8599999999999</v>
      </c>
      <c r="H142" s="115">
        <v>1195.69</v>
      </c>
      <c r="I142" s="115">
        <v>786.45</v>
      </c>
      <c r="J142" s="107">
        <v>743.54</v>
      </c>
      <c r="K142" s="107">
        <v>683.71</v>
      </c>
      <c r="L142" s="107">
        <v>563.31500000000005</v>
      </c>
      <c r="M142" s="107">
        <v>757.51099999999997</v>
      </c>
      <c r="N142" s="107">
        <v>859.98800000000006</v>
      </c>
      <c r="O142" s="107">
        <v>886.32600000000002</v>
      </c>
      <c r="P142" s="107">
        <v>1030.0750839000011</v>
      </c>
      <c r="Q142" s="107">
        <v>1075.1829642000012</v>
      </c>
      <c r="R142" s="107">
        <v>1204.0606145000011</v>
      </c>
      <c r="S142" s="107">
        <v>1368.8730681000004</v>
      </c>
    </row>
    <row r="143" spans="1:19" x14ac:dyDescent="0.25">
      <c r="A143" s="95" t="s">
        <v>8</v>
      </c>
      <c r="B143" s="115">
        <v>-480.81206650000013</v>
      </c>
      <c r="C143" s="115">
        <v>-225.77605919999999</v>
      </c>
      <c r="D143" s="115">
        <v>-392.16</v>
      </c>
      <c r="E143" s="115">
        <v>215.42</v>
      </c>
      <c r="F143" s="115">
        <v>6267.47</v>
      </c>
      <c r="G143" s="115">
        <v>1024.6199999999999</v>
      </c>
      <c r="H143" s="115">
        <v>1088.3800000000001</v>
      </c>
      <c r="I143" s="115">
        <v>1029.7</v>
      </c>
      <c r="J143" s="107">
        <v>1004.26</v>
      </c>
      <c r="K143" s="107">
        <v>548.74</v>
      </c>
      <c r="L143" s="107">
        <v>546.48900000000003</v>
      </c>
      <c r="M143" s="107">
        <v>406.77300000000002</v>
      </c>
      <c r="N143" s="107">
        <v>33.314999999999998</v>
      </c>
      <c r="O143" s="107">
        <v>1704.8440000000001</v>
      </c>
      <c r="P143" s="107">
        <v>1836.1670187000002</v>
      </c>
      <c r="Q143" s="107">
        <v>2195.7302107999994</v>
      </c>
      <c r="R143" s="107">
        <v>2710.5257208000003</v>
      </c>
      <c r="S143" s="107">
        <v>2050.1884957000002</v>
      </c>
    </row>
    <row r="144" spans="1:19" x14ac:dyDescent="0.25">
      <c r="A144" s="95" t="s">
        <v>205</v>
      </c>
      <c r="B144" s="119">
        <v>-0.38372406841454459</v>
      </c>
      <c r="C144" s="119">
        <v>-0.16565148254580842</v>
      </c>
      <c r="D144" s="119">
        <v>-0.27</v>
      </c>
      <c r="E144" s="119">
        <v>0.14000000000000001</v>
      </c>
      <c r="F144" s="119">
        <v>4.53</v>
      </c>
      <c r="G144" s="119">
        <v>0.8</v>
      </c>
      <c r="H144" s="119">
        <v>0.91</v>
      </c>
      <c r="I144" s="119">
        <v>1.31</v>
      </c>
      <c r="J144" s="178">
        <v>1.35</v>
      </c>
      <c r="K144" s="178">
        <v>0.8</v>
      </c>
      <c r="L144" s="178">
        <v>0.97</v>
      </c>
      <c r="M144" s="178">
        <v>0.53700000000000003</v>
      </c>
      <c r="N144" s="178">
        <v>3.9E-2</v>
      </c>
      <c r="O144" s="178">
        <v>1.923</v>
      </c>
      <c r="P144" s="178">
        <v>1.7825564829196994</v>
      </c>
      <c r="Q144" s="178">
        <v>2.0421921513923453</v>
      </c>
      <c r="R144" s="178">
        <v>2.2511538772701862</v>
      </c>
      <c r="S144" s="178">
        <v>1.4977199445859999</v>
      </c>
    </row>
    <row r="145" spans="1:19" ht="18" customHeight="1" x14ac:dyDescent="0.25">
      <c r="A145" s="99"/>
      <c r="B145" s="113"/>
      <c r="C145" s="113"/>
      <c r="D145" s="113"/>
      <c r="E145" s="113"/>
      <c r="F145" s="113"/>
      <c r="G145" s="113"/>
      <c r="H145" s="113"/>
      <c r="I145" s="113"/>
      <c r="J145" s="182"/>
      <c r="K145" s="182"/>
      <c r="L145" s="182"/>
      <c r="M145" s="182"/>
      <c r="N145" s="182"/>
      <c r="O145" s="182"/>
      <c r="P145" s="182"/>
      <c r="Q145" s="182"/>
      <c r="R145" s="182"/>
      <c r="S145" s="182"/>
    </row>
    <row r="146" spans="1:19" x14ac:dyDescent="0.25">
      <c r="A146" s="45" t="s">
        <v>193</v>
      </c>
      <c r="B146" s="112"/>
      <c r="C146" s="112"/>
      <c r="D146" s="112"/>
      <c r="E146" s="112"/>
      <c r="F146" s="112"/>
      <c r="G146" s="112"/>
      <c r="H146" s="112"/>
      <c r="I146" s="112"/>
      <c r="J146" s="112"/>
      <c r="K146" s="112"/>
      <c r="L146" s="112"/>
      <c r="M146" s="112"/>
      <c r="N146" s="112"/>
      <c r="O146" s="112"/>
      <c r="P146" s="112"/>
      <c r="Q146" s="112"/>
      <c r="R146" s="112"/>
      <c r="S146" s="112"/>
    </row>
    <row r="147" spans="1:19" x14ac:dyDescent="0.25">
      <c r="A147" s="40" t="s">
        <v>194</v>
      </c>
      <c r="B147" s="115">
        <v>1061</v>
      </c>
      <c r="C147" s="115">
        <v>1253</v>
      </c>
      <c r="D147" s="115">
        <v>1297.9000000000001</v>
      </c>
      <c r="E147" s="115">
        <v>1345.94</v>
      </c>
      <c r="F147" s="115">
        <v>1376.72</v>
      </c>
      <c r="G147" s="115">
        <v>1376.5</v>
      </c>
      <c r="H147" s="115">
        <v>1386.04</v>
      </c>
      <c r="I147" s="115">
        <v>1392.69</v>
      </c>
      <c r="J147" s="107">
        <v>1364.43</v>
      </c>
      <c r="K147" s="107">
        <v>1321</v>
      </c>
      <c r="L147" s="107">
        <v>1230</v>
      </c>
      <c r="M147" s="107">
        <v>1179.7439999999999</v>
      </c>
      <c r="N147" s="107">
        <v>1159.837</v>
      </c>
      <c r="O147" s="115">
        <v>1193.69</v>
      </c>
      <c r="P147" s="107">
        <v>1341</v>
      </c>
      <c r="Q147" s="107">
        <v>1502</v>
      </c>
      <c r="R147" s="107">
        <v>1681.9010000000001</v>
      </c>
      <c r="S147" s="115">
        <v>1852.0830000000001</v>
      </c>
    </row>
    <row r="148" spans="1:19" x14ac:dyDescent="0.25">
      <c r="A148" s="40" t="s">
        <v>195</v>
      </c>
      <c r="B148" s="117">
        <v>1457</v>
      </c>
      <c r="C148" s="117">
        <v>1666</v>
      </c>
      <c r="D148" s="117">
        <v>1669.54</v>
      </c>
      <c r="E148" s="117">
        <v>1691.17</v>
      </c>
      <c r="F148" s="117">
        <v>1713.16</v>
      </c>
      <c r="G148" s="117">
        <v>1730.15</v>
      </c>
      <c r="H148" s="117">
        <v>1763.8</v>
      </c>
      <c r="I148" s="117">
        <v>1645.91</v>
      </c>
      <c r="J148" s="180">
        <v>1538.15</v>
      </c>
      <c r="K148" s="180">
        <v>1442</v>
      </c>
      <c r="L148" s="180">
        <v>1297</v>
      </c>
      <c r="M148" s="180">
        <v>1308.759</v>
      </c>
      <c r="N148" s="180">
        <v>1341.6479999999999</v>
      </c>
      <c r="O148" s="117">
        <v>1383.9829999999999</v>
      </c>
      <c r="P148" s="180">
        <v>1500</v>
      </c>
      <c r="Q148" s="180">
        <v>1628</v>
      </c>
      <c r="R148" s="180">
        <v>1759.174</v>
      </c>
      <c r="S148" s="117">
        <v>1895.5540000000001</v>
      </c>
    </row>
    <row r="149" spans="1:19" x14ac:dyDescent="0.25">
      <c r="A149" s="40" t="s">
        <v>38</v>
      </c>
      <c r="B149" s="115">
        <v>-1377</v>
      </c>
      <c r="C149" s="115">
        <v>-1460</v>
      </c>
      <c r="D149" s="115">
        <v>-1456.78</v>
      </c>
      <c r="E149" s="115">
        <v>-1488.95</v>
      </c>
      <c r="F149" s="115">
        <v>-1480.8</v>
      </c>
      <c r="G149" s="115">
        <v>-1466.56</v>
      </c>
      <c r="H149" s="115">
        <v>-1489.46</v>
      </c>
      <c r="I149" s="115">
        <v>-1427.01</v>
      </c>
      <c r="J149" s="107">
        <v>-1357.24</v>
      </c>
      <c r="K149" s="107">
        <v>-1315</v>
      </c>
      <c r="L149" s="107">
        <v>-1225</v>
      </c>
      <c r="M149" s="107">
        <v>-1225.0039999999999</v>
      </c>
      <c r="N149" s="107">
        <v>-1306.9110000000001</v>
      </c>
      <c r="O149" s="115">
        <v>-1402.856</v>
      </c>
      <c r="P149" s="107">
        <v>-1567</v>
      </c>
      <c r="Q149" s="107">
        <v>-1726</v>
      </c>
      <c r="R149" s="107">
        <v>-1839.3779999999999</v>
      </c>
      <c r="S149" s="115">
        <v>-1921.4590000000001</v>
      </c>
    </row>
    <row r="150" spans="1:19" x14ac:dyDescent="0.25">
      <c r="A150" s="95" t="s">
        <v>196</v>
      </c>
      <c r="B150" s="115">
        <v>1141</v>
      </c>
      <c r="C150" s="115">
        <v>1459</v>
      </c>
      <c r="D150" s="115">
        <v>1510.66</v>
      </c>
      <c r="E150" s="115">
        <v>1548.16</v>
      </c>
      <c r="F150" s="115">
        <v>1609.08</v>
      </c>
      <c r="G150" s="115">
        <v>1640.09</v>
      </c>
      <c r="H150" s="115">
        <v>1660.38</v>
      </c>
      <c r="I150" s="115">
        <v>1611.59</v>
      </c>
      <c r="J150" s="107">
        <v>1545.34</v>
      </c>
      <c r="K150" s="107">
        <v>1448</v>
      </c>
      <c r="L150" s="107">
        <v>1302</v>
      </c>
      <c r="M150" s="107">
        <v>1263.499</v>
      </c>
      <c r="N150" s="107">
        <v>1194.5740000000001</v>
      </c>
      <c r="O150" s="115">
        <v>1174.817</v>
      </c>
      <c r="P150" s="107">
        <v>1274</v>
      </c>
      <c r="Q150" s="107">
        <v>1404</v>
      </c>
      <c r="R150" s="107">
        <v>1601.6969999999999</v>
      </c>
      <c r="S150" s="115">
        <v>1826.1780000000001</v>
      </c>
    </row>
    <row r="151" spans="1:19" x14ac:dyDescent="0.25">
      <c r="A151" s="95" t="s">
        <v>12</v>
      </c>
      <c r="B151" s="118">
        <v>8282</v>
      </c>
      <c r="C151" s="118">
        <v>8948</v>
      </c>
      <c r="D151" s="118">
        <v>9106.66</v>
      </c>
      <c r="E151" s="118">
        <v>9385.14</v>
      </c>
      <c r="F151" s="118">
        <v>9414.16</v>
      </c>
      <c r="G151" s="118">
        <v>9280.94</v>
      </c>
      <c r="H151" s="118">
        <v>9122.85</v>
      </c>
      <c r="I151" s="118">
        <v>8090.73</v>
      </c>
      <c r="J151" s="177">
        <v>7646.18</v>
      </c>
      <c r="K151" s="177">
        <v>7263</v>
      </c>
      <c r="L151" s="177">
        <v>6708</v>
      </c>
      <c r="M151" s="177">
        <v>7245.9170000000004</v>
      </c>
      <c r="N151" s="177">
        <v>7477.98</v>
      </c>
      <c r="O151" s="118">
        <v>7862.2740000000003</v>
      </c>
      <c r="P151" s="177">
        <v>8861.57</v>
      </c>
      <c r="Q151" s="177">
        <v>9604</v>
      </c>
      <c r="R151" s="177">
        <v>10299.822</v>
      </c>
      <c r="S151" s="118">
        <v>10925.168</v>
      </c>
    </row>
    <row r="152" spans="1:19" x14ac:dyDescent="0.25">
      <c r="A152" s="95" t="s">
        <v>197</v>
      </c>
      <c r="B152" s="116">
        <v>13.791853015834601</v>
      </c>
      <c r="C152" s="116">
        <v>16.3087248322148</v>
      </c>
      <c r="D152" s="116">
        <v>16.59</v>
      </c>
      <c r="E152" s="116">
        <v>16.5</v>
      </c>
      <c r="F152" s="116">
        <v>17.09</v>
      </c>
      <c r="G152" s="116">
        <v>17.670000000000002</v>
      </c>
      <c r="H152" s="116">
        <v>18.2</v>
      </c>
      <c r="I152" s="116">
        <v>19.920000000000002</v>
      </c>
      <c r="J152" s="109">
        <v>20.21</v>
      </c>
      <c r="K152" s="109">
        <v>19.940000000000001</v>
      </c>
      <c r="L152" s="109">
        <v>19.41</v>
      </c>
      <c r="M152" s="109">
        <v>17.437000000000001</v>
      </c>
      <c r="N152" s="109">
        <v>15.975</v>
      </c>
      <c r="O152" s="116">
        <v>14.942</v>
      </c>
      <c r="P152" s="109">
        <v>14.376684944090043</v>
      </c>
      <c r="Q152" s="109">
        <v>14.618908788004997</v>
      </c>
      <c r="R152" s="109">
        <v>15.550725051364964</v>
      </c>
      <c r="S152" s="116">
        <v>16.715331059440004</v>
      </c>
    </row>
    <row r="154" spans="1:19" x14ac:dyDescent="0.25">
      <c r="H154" s="107"/>
    </row>
  </sheetData>
  <hyperlinks>
    <hyperlink ref="A2" location="Content!A1" display="Back to Content" xr:uid="{00000000-0004-0000-0E00-000000000000}"/>
    <hyperlink ref="H2" location="Content!A1" display="Back to Content" xr:uid="{00000000-0004-0000-0E00-000001000000}"/>
    <hyperlink ref="R3" location="Content!A1" display="Back to Content" xr:uid="{00000000-0004-0000-0E00-000002000000}"/>
    <hyperlink ref="Q3" location="Content!A1" display="Back to Content" xr:uid="{00000000-0004-0000-0E00-000003000000}"/>
    <hyperlink ref="P3" location="Content!A1" display="Back to Content" xr:uid="{00000000-0004-0000-0E00-000004000000}"/>
    <hyperlink ref="O3" location="Content!A1" display="Back to Content" xr:uid="{00000000-0004-0000-0E00-000005000000}"/>
    <hyperlink ref="N3" location="Content!A1" display="Back to Content" xr:uid="{00000000-0004-0000-0E00-000006000000}"/>
    <hyperlink ref="M3" location="Content!A1" display="Back to Content" xr:uid="{00000000-0004-0000-0E00-000007000000}"/>
    <hyperlink ref="L3" location="Content!A1" display="Back to Content" xr:uid="{00000000-0004-0000-0E00-000008000000}"/>
    <hyperlink ref="F2" location="Content!A1" display="Back to Content" xr:uid="{00000000-0004-0000-0E00-000009000000}"/>
    <hyperlink ref="E2" location="Content!A1" display="Back to Content" xr:uid="{00000000-0004-0000-0E00-00000A000000}"/>
    <hyperlink ref="D2" location="Content!A1" display="Back to Content" xr:uid="{00000000-0004-0000-0E00-00000B000000}"/>
    <hyperlink ref="C2" location="Content!A1" display="Back to Content" xr:uid="{00000000-0004-0000-0E00-00000C000000}"/>
    <hyperlink ref="B2" location="Content!A1" display="Back to Content" xr:uid="{00000000-0004-0000-0E00-00000D000000}"/>
    <hyperlink ref="P2" location="Content!A1" display="Back to Content" xr:uid="{00000000-0004-0000-0E00-00000E000000}"/>
    <hyperlink ref="U2" location="Content!A1" display="Back to Content" xr:uid="{00000000-0004-0000-0E00-00000F000000}"/>
    <hyperlink ref="T2" location="Content!A1" display="Back to Content" xr:uid="{00000000-0004-0000-0E00-000010000000}"/>
    <hyperlink ref="R2" location="Content!A1" display="Back to Content" xr:uid="{00000000-0004-0000-0E00-000011000000}"/>
    <hyperlink ref="Q2" location="Content!A1" display="Back to Content" xr:uid="{00000000-0004-0000-0E00-000012000000}"/>
    <hyperlink ref="O2" location="Content!A1" display="Back to Content" xr:uid="{00000000-0004-0000-0E00-000013000000}"/>
    <hyperlink ref="N2" location="Content!A1" display="Back to Content" xr:uid="{00000000-0004-0000-0E00-000014000000}"/>
    <hyperlink ref="S3" location="Content!A1" display="Back to Content" xr:uid="{00000000-0004-0000-0E00-000015000000}"/>
    <hyperlink ref="S2" location="Content!A1" display="Back to Content" xr:uid="{00000000-0004-0000-0E00-000016000000}"/>
  </hyperlinks>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56"/>
  <sheetViews>
    <sheetView zoomScale="90" zoomScaleNormal="90" workbookViewId="0">
      <pane xSplit="1" ySplit="4" topLeftCell="B5" activePane="bottomRight" state="frozen"/>
      <selection pane="topRight" activeCell="B1" sqref="B1"/>
      <selection pane="bottomLeft" activeCell="A5" sqref="A5"/>
      <selection pane="bottomRight" activeCell="B1" sqref="B1"/>
    </sheetView>
  </sheetViews>
  <sheetFormatPr defaultRowHeight="15" x14ac:dyDescent="0.25"/>
  <cols>
    <col min="1" max="1" width="54.28515625" customWidth="1"/>
    <col min="2" max="3" width="9.140625" customWidth="1"/>
    <col min="7" max="7" width="10.5703125" bestFit="1" customWidth="1"/>
    <col min="11" max="11" width="9.42578125" customWidth="1"/>
  </cols>
  <sheetData>
    <row r="1" spans="1:19" x14ac:dyDescent="0.25">
      <c r="A1" s="3" t="s">
        <v>270</v>
      </c>
      <c r="B1" s="3"/>
      <c r="C1" s="3"/>
    </row>
    <row r="2" spans="1:19" x14ac:dyDescent="0.25">
      <c r="A2" s="89" t="s">
        <v>202</v>
      </c>
      <c r="B2" s="89"/>
      <c r="C2" s="89"/>
    </row>
    <row r="3" spans="1:19" x14ac:dyDescent="0.25">
      <c r="A3" s="89"/>
      <c r="B3" s="89"/>
      <c r="C3" s="89"/>
    </row>
    <row r="4" spans="1:19" s="14" customFormat="1" ht="30" x14ac:dyDescent="0.25">
      <c r="A4" s="25" t="s">
        <v>203</v>
      </c>
      <c r="B4" s="173" t="s">
        <v>283</v>
      </c>
      <c r="C4" s="173" t="s">
        <v>284</v>
      </c>
      <c r="D4" s="173" t="s">
        <v>257</v>
      </c>
      <c r="E4" s="173" t="s">
        <v>258</v>
      </c>
      <c r="F4" s="173" t="s">
        <v>259</v>
      </c>
      <c r="G4" s="173" t="s">
        <v>260</v>
      </c>
      <c r="H4" s="173" t="s">
        <v>261</v>
      </c>
      <c r="I4" s="173" t="s">
        <v>285</v>
      </c>
      <c r="J4" s="173" t="s">
        <v>291</v>
      </c>
      <c r="K4" s="173" t="s">
        <v>340</v>
      </c>
      <c r="L4" s="173" t="s">
        <v>358</v>
      </c>
      <c r="M4" s="173" t="s">
        <v>361</v>
      </c>
      <c r="N4" s="173" t="s">
        <v>370</v>
      </c>
      <c r="O4" s="173" t="s">
        <v>376</v>
      </c>
      <c r="P4" s="173" t="s">
        <v>379</v>
      </c>
      <c r="Q4" s="173" t="s">
        <v>384</v>
      </c>
      <c r="R4" s="173" t="s">
        <v>389</v>
      </c>
      <c r="S4" s="173" t="s">
        <v>403</v>
      </c>
    </row>
    <row r="5" spans="1:19" s="14" customFormat="1" x14ac:dyDescent="0.25">
      <c r="A5" s="31" t="s">
        <v>121</v>
      </c>
      <c r="B5" s="31"/>
      <c r="C5" s="31"/>
      <c r="D5" s="17"/>
      <c r="E5" s="17"/>
      <c r="F5" s="17"/>
      <c r="G5" s="17"/>
      <c r="H5" s="27" t="s">
        <v>120</v>
      </c>
      <c r="I5" s="27"/>
      <c r="J5" s="27"/>
      <c r="K5" s="27"/>
      <c r="L5" s="27"/>
      <c r="M5" s="27"/>
      <c r="N5" s="27"/>
    </row>
    <row r="6" spans="1:19" s="14" customFormat="1" x14ac:dyDescent="0.25">
      <c r="A6" s="26" t="s">
        <v>56</v>
      </c>
      <c r="B6" s="153">
        <v>978.06</v>
      </c>
      <c r="C6" s="153">
        <v>1084.95</v>
      </c>
      <c r="D6" s="53">
        <v>1084.307</v>
      </c>
      <c r="E6" s="53">
        <v>1099.9091000000001</v>
      </c>
      <c r="F6" s="53">
        <v>1147.1889000000001</v>
      </c>
      <c r="G6" s="53">
        <v>1213.6676</v>
      </c>
      <c r="H6" s="73">
        <v>1335.6455894999999</v>
      </c>
      <c r="I6" s="73">
        <v>1286.32</v>
      </c>
      <c r="J6" s="73">
        <v>1289.53</v>
      </c>
      <c r="K6" s="73">
        <v>1254.3499999999999</v>
      </c>
      <c r="L6" s="73">
        <v>1267.1669999999999</v>
      </c>
      <c r="M6" s="73">
        <v>1230.4571711999997</v>
      </c>
      <c r="N6" s="73">
        <v>1214.6690000000001</v>
      </c>
      <c r="O6" s="73">
        <v>1485.586</v>
      </c>
      <c r="P6" s="73">
        <v>1482.2918931000017</v>
      </c>
      <c r="Q6" s="73">
        <v>1530.8999431999996</v>
      </c>
      <c r="R6" s="73">
        <v>1555.9352321000001</v>
      </c>
      <c r="S6" s="73">
        <v>1576.6729572999993</v>
      </c>
    </row>
    <row r="7" spans="1:19" s="14" customFormat="1" x14ac:dyDescent="0.25">
      <c r="A7" s="26" t="s">
        <v>57</v>
      </c>
      <c r="B7" s="153">
        <v>123.21</v>
      </c>
      <c r="C7" s="153">
        <v>169.39</v>
      </c>
      <c r="D7" s="53">
        <v>159.94800000000001</v>
      </c>
      <c r="E7" s="53">
        <v>185.7054</v>
      </c>
      <c r="F7" s="53">
        <v>182.24940000000001</v>
      </c>
      <c r="G7" s="53">
        <v>237.8141</v>
      </c>
      <c r="H7" s="73">
        <v>226.0029973</v>
      </c>
      <c r="I7" s="73">
        <v>221.64</v>
      </c>
      <c r="J7" s="73">
        <v>221.85</v>
      </c>
      <c r="K7" s="73">
        <v>210.82</v>
      </c>
      <c r="L7" s="73">
        <v>223.13399999999999</v>
      </c>
      <c r="M7" s="73">
        <v>241.31858779999999</v>
      </c>
      <c r="N7" s="73">
        <v>236.18700000000001</v>
      </c>
      <c r="O7" s="73">
        <v>318.05599999999998</v>
      </c>
      <c r="P7" s="73">
        <v>305.42765850000001</v>
      </c>
      <c r="Q7" s="73">
        <v>304.83530880000001</v>
      </c>
      <c r="R7" s="73">
        <v>305.2391101</v>
      </c>
      <c r="S7" s="73">
        <v>293.62537249999997</v>
      </c>
    </row>
    <row r="8" spans="1:19" s="14" customFormat="1" x14ac:dyDescent="0.25">
      <c r="A8" s="26" t="s">
        <v>58</v>
      </c>
      <c r="B8" s="153">
        <v>775.73</v>
      </c>
      <c r="C8" s="153">
        <v>1438.39</v>
      </c>
      <c r="D8" s="53">
        <v>1469.616</v>
      </c>
      <c r="E8" s="53">
        <v>1828.0377000000001</v>
      </c>
      <c r="F8" s="53">
        <v>1883.8969</v>
      </c>
      <c r="G8" s="53">
        <v>1820.7778000000001</v>
      </c>
      <c r="H8" s="73">
        <v>1945.7871791</v>
      </c>
      <c r="I8" s="73">
        <v>1828.29</v>
      </c>
      <c r="J8" s="73">
        <v>1809.52</v>
      </c>
      <c r="K8" s="73">
        <v>1690.3</v>
      </c>
      <c r="L8" s="73">
        <v>1755.616</v>
      </c>
      <c r="M8" s="73">
        <v>1725.0769724000002</v>
      </c>
      <c r="N8" s="73">
        <v>1754.87</v>
      </c>
      <c r="O8" s="73">
        <v>3068.3809999999999</v>
      </c>
      <c r="P8" s="73">
        <v>3137.4724391999998</v>
      </c>
      <c r="Q8" s="73">
        <v>3386.4998746000001</v>
      </c>
      <c r="R8" s="73">
        <v>3589.1188244999998</v>
      </c>
      <c r="S8" s="73">
        <v>3381.3541905000002</v>
      </c>
    </row>
    <row r="9" spans="1:19" s="14" customFormat="1" x14ac:dyDescent="0.25">
      <c r="A9" s="26" t="s">
        <v>122</v>
      </c>
      <c r="B9" s="153">
        <v>182.57</v>
      </c>
      <c r="C9" s="153">
        <v>393.87</v>
      </c>
      <c r="D9" s="53">
        <v>389.62299999999999</v>
      </c>
      <c r="E9" s="53">
        <v>420.52839999999998</v>
      </c>
      <c r="F9" s="53">
        <v>415.57130000000001</v>
      </c>
      <c r="G9" s="53">
        <v>387.62430000000001</v>
      </c>
      <c r="H9" s="73">
        <v>398.50843660000015</v>
      </c>
      <c r="I9" s="73">
        <v>361.41</v>
      </c>
      <c r="J9" s="73">
        <v>344.88</v>
      </c>
      <c r="K9" s="73">
        <v>304.66000000000003</v>
      </c>
      <c r="L9" s="73">
        <v>298.62400000000002</v>
      </c>
      <c r="M9" s="73">
        <v>278.43465890000004</v>
      </c>
      <c r="N9" s="73">
        <v>266.57100000000003</v>
      </c>
      <c r="O9" s="73">
        <v>999.31500000000005</v>
      </c>
      <c r="P9" s="73">
        <v>988.74154819999967</v>
      </c>
      <c r="Q9" s="73">
        <v>1046.2814406</v>
      </c>
      <c r="R9" s="73">
        <v>1094.8765173000004</v>
      </c>
      <c r="S9" s="73">
        <v>996.62348320000024</v>
      </c>
    </row>
    <row r="10" spans="1:19" s="14" customFormat="1" x14ac:dyDescent="0.25">
      <c r="A10" s="26" t="s">
        <v>59</v>
      </c>
      <c r="B10" s="153">
        <v>122.48</v>
      </c>
      <c r="C10" s="153">
        <v>246.23</v>
      </c>
      <c r="D10" s="53">
        <v>258.84399999999999</v>
      </c>
      <c r="E10" s="53">
        <v>256.66520000000003</v>
      </c>
      <c r="F10" s="53">
        <v>361.4855</v>
      </c>
      <c r="G10" s="53">
        <v>350.15600000000001</v>
      </c>
      <c r="H10" s="73">
        <v>350.62</v>
      </c>
      <c r="I10" s="73">
        <v>344.9</v>
      </c>
      <c r="J10" s="73">
        <v>380.78</v>
      </c>
      <c r="K10" s="73">
        <v>344.11</v>
      </c>
      <c r="L10" s="73">
        <v>346.77100000000002</v>
      </c>
      <c r="M10" s="73">
        <v>384.32145459999998</v>
      </c>
      <c r="N10" s="73">
        <v>370.21600000000001</v>
      </c>
      <c r="O10" s="73">
        <v>371.53199999999998</v>
      </c>
      <c r="P10" s="73">
        <v>379.16163540000002</v>
      </c>
      <c r="Q10" s="73">
        <v>387.07162319999998</v>
      </c>
      <c r="R10" s="73">
        <v>453.30790560000003</v>
      </c>
      <c r="S10" s="73">
        <v>428.42357340000001</v>
      </c>
    </row>
    <row r="11" spans="1:19" s="14" customFormat="1" x14ac:dyDescent="0.25">
      <c r="A11" s="26" t="s">
        <v>123</v>
      </c>
      <c r="B11" s="153">
        <v>3.42</v>
      </c>
      <c r="C11" s="153">
        <v>2.52</v>
      </c>
      <c r="D11" s="53">
        <v>2.6640000000000001</v>
      </c>
      <c r="E11" s="53">
        <v>22.765000000000001</v>
      </c>
      <c r="F11" s="53">
        <v>19.9177</v>
      </c>
      <c r="G11" s="53">
        <v>13.393000000000001</v>
      </c>
      <c r="H11" s="157">
        <v>0</v>
      </c>
      <c r="I11" s="157">
        <v>0</v>
      </c>
      <c r="J11" s="157">
        <v>7.45</v>
      </c>
      <c r="K11" s="157">
        <v>21.3</v>
      </c>
      <c r="L11" s="157">
        <v>62.59</v>
      </c>
      <c r="M11" s="157">
        <v>92.683084499999993</v>
      </c>
      <c r="N11" s="157">
        <v>85.475999999999999</v>
      </c>
      <c r="O11" s="157">
        <v>164.75299999999999</v>
      </c>
      <c r="P11" s="157">
        <v>185.3417518</v>
      </c>
      <c r="Q11" s="157">
        <v>246.6863199</v>
      </c>
      <c r="R11" s="157">
        <v>2.4632417999999996</v>
      </c>
      <c r="S11" s="157">
        <v>9.2978199999999997E-2</v>
      </c>
    </row>
    <row r="12" spans="1:19" s="14" customFormat="1" x14ac:dyDescent="0.25">
      <c r="A12" s="28" t="s">
        <v>60</v>
      </c>
      <c r="B12" s="154">
        <v>7.33</v>
      </c>
      <c r="C12" s="154">
        <v>19.91</v>
      </c>
      <c r="D12" s="53">
        <v>20.876999999999999</v>
      </c>
      <c r="E12" s="53">
        <v>23.193100000000001</v>
      </c>
      <c r="F12" s="53">
        <v>33.838000000000001</v>
      </c>
      <c r="G12" s="53">
        <v>34.003100000000003</v>
      </c>
      <c r="H12" s="73">
        <v>28.459643400000001</v>
      </c>
      <c r="I12" s="73">
        <v>29.59</v>
      </c>
      <c r="J12" s="73">
        <v>29.48</v>
      </c>
      <c r="K12" s="73">
        <v>27</v>
      </c>
      <c r="L12" s="73">
        <v>28.402999999999999</v>
      </c>
      <c r="M12" s="73">
        <v>30.281176699999996</v>
      </c>
      <c r="N12" s="73">
        <v>25.782</v>
      </c>
      <c r="O12" s="73">
        <v>20.029</v>
      </c>
      <c r="P12" s="73">
        <v>21.991703499999996</v>
      </c>
      <c r="Q12" s="73">
        <v>22.660538599999999</v>
      </c>
      <c r="R12" s="73">
        <v>23.324825099999998</v>
      </c>
      <c r="S12" s="73">
        <v>19.105493799999998</v>
      </c>
    </row>
    <row r="13" spans="1:19" s="14" customFormat="1" x14ac:dyDescent="0.25">
      <c r="A13" s="30" t="s">
        <v>61</v>
      </c>
      <c r="B13" s="155">
        <v>2192.81</v>
      </c>
      <c r="C13" s="155">
        <v>3355.26</v>
      </c>
      <c r="D13" s="75">
        <v>3385.8780000000002</v>
      </c>
      <c r="E13" s="75">
        <v>3836.8036000000002</v>
      </c>
      <c r="F13" s="75">
        <v>4044.1518000000001</v>
      </c>
      <c r="G13" s="75">
        <v>4057.4366</v>
      </c>
      <c r="H13" s="76">
        <v>4285.0200000000004</v>
      </c>
      <c r="I13" s="76">
        <v>4072.15</v>
      </c>
      <c r="J13" s="76">
        <v>4083.48</v>
      </c>
      <c r="K13" s="76">
        <v>3852.53</v>
      </c>
      <c r="L13" s="76">
        <v>3982.299</v>
      </c>
      <c r="M13" s="76">
        <v>3982.5683992999998</v>
      </c>
      <c r="N13" s="76">
        <v>3953.7660000000001</v>
      </c>
      <c r="O13" s="76">
        <v>6427.6509999999998</v>
      </c>
      <c r="P13" s="76">
        <v>6500.4230006999969</v>
      </c>
      <c r="Q13" s="76">
        <v>6924.9339920999992</v>
      </c>
      <c r="R13" s="76">
        <v>7024.264734000003</v>
      </c>
      <c r="S13" s="76">
        <v>6695.8967819000009</v>
      </c>
    </row>
    <row r="14" spans="1:19" s="14" customFormat="1" x14ac:dyDescent="0.25">
      <c r="A14" s="29" t="s">
        <v>36</v>
      </c>
      <c r="B14" s="154">
        <v>903.2</v>
      </c>
      <c r="C14" s="154">
        <v>1299.1600000000001</v>
      </c>
      <c r="D14" s="53">
        <v>1378.4749999999999</v>
      </c>
      <c r="E14" s="53">
        <v>1379.0839000000001</v>
      </c>
      <c r="F14" s="77">
        <v>1387.3097</v>
      </c>
      <c r="G14" s="53">
        <v>1264.7633000000001</v>
      </c>
      <c r="H14" s="73">
        <v>1456.5726329000001</v>
      </c>
      <c r="I14" s="73">
        <v>1405.25</v>
      </c>
      <c r="J14" s="73">
        <v>1287.9100000000001</v>
      </c>
      <c r="K14" s="73">
        <v>1086.1600000000001</v>
      </c>
      <c r="L14" s="73">
        <v>1153.383</v>
      </c>
      <c r="M14" s="73">
        <v>1163.5377945999999</v>
      </c>
      <c r="N14" s="73">
        <v>1213.002</v>
      </c>
      <c r="O14" s="73">
        <v>1416.0039999999999</v>
      </c>
      <c r="P14" s="73">
        <v>1643.9329034999998</v>
      </c>
      <c r="Q14" s="73">
        <v>1940.3550118000001</v>
      </c>
      <c r="R14" s="73">
        <v>2117.8666143</v>
      </c>
      <c r="S14" s="73">
        <v>1980.5425615000001</v>
      </c>
    </row>
    <row r="15" spans="1:19" s="14" customFormat="1" x14ac:dyDescent="0.25">
      <c r="A15" s="26" t="s">
        <v>37</v>
      </c>
      <c r="B15" s="153">
        <v>1453.03</v>
      </c>
      <c r="C15" s="153">
        <v>1657.84</v>
      </c>
      <c r="D15" s="53">
        <v>1722.3109999999999</v>
      </c>
      <c r="E15" s="53">
        <v>1833.5953999999999</v>
      </c>
      <c r="F15" s="53">
        <v>1796.1206999999999</v>
      </c>
      <c r="G15" s="53">
        <v>1687.3742999999999</v>
      </c>
      <c r="H15" s="73">
        <v>1774.3050461</v>
      </c>
      <c r="I15" s="73">
        <v>1324.94</v>
      </c>
      <c r="J15" s="73">
        <v>1429.16</v>
      </c>
      <c r="K15" s="73">
        <v>1264.95</v>
      </c>
      <c r="L15" s="73">
        <v>1292.9390000000001</v>
      </c>
      <c r="M15" s="73">
        <v>1447.5970960999998</v>
      </c>
      <c r="N15" s="73">
        <v>1488.933</v>
      </c>
      <c r="O15" s="73">
        <v>1624.796</v>
      </c>
      <c r="P15" s="73">
        <v>1779.6011592999998</v>
      </c>
      <c r="Q15" s="73">
        <v>1979.5828872000002</v>
      </c>
      <c r="R15" s="73">
        <v>2208.4963850999998</v>
      </c>
      <c r="S15" s="73">
        <v>2027.5545063999998</v>
      </c>
    </row>
    <row r="16" spans="1:19" s="14" customFormat="1" x14ac:dyDescent="0.25">
      <c r="A16" s="26" t="s">
        <v>124</v>
      </c>
      <c r="B16" s="153">
        <v>92.58</v>
      </c>
      <c r="C16" s="153">
        <v>36.380000000000003</v>
      </c>
      <c r="D16" s="53">
        <v>29.829000000000001</v>
      </c>
      <c r="E16" s="53">
        <v>34.747300000000003</v>
      </c>
      <c r="F16" s="53">
        <v>28.828299999999999</v>
      </c>
      <c r="G16" s="53">
        <v>101.6236</v>
      </c>
      <c r="H16" s="73">
        <v>91.506571000000008</v>
      </c>
      <c r="I16" s="73">
        <v>75.819999999999993</v>
      </c>
      <c r="J16" s="73">
        <v>81.77</v>
      </c>
      <c r="K16" s="73">
        <v>52.57</v>
      </c>
      <c r="L16" s="73">
        <v>92.045000000000002</v>
      </c>
      <c r="M16" s="73">
        <v>95.636321999999993</v>
      </c>
      <c r="N16" s="73">
        <v>101.273</v>
      </c>
      <c r="O16" s="73">
        <v>80.084999999999994</v>
      </c>
      <c r="P16" s="73">
        <v>94.63804549999999</v>
      </c>
      <c r="Q16" s="73">
        <v>100.25030029999999</v>
      </c>
      <c r="R16" s="73">
        <v>115.1090552</v>
      </c>
      <c r="S16" s="73">
        <v>69.986284499999996</v>
      </c>
    </row>
    <row r="17" spans="1:19" s="14" customFormat="1" x14ac:dyDescent="0.25">
      <c r="A17" s="26" t="s">
        <v>62</v>
      </c>
      <c r="B17" s="153">
        <v>138.43</v>
      </c>
      <c r="C17" s="153">
        <v>208.84</v>
      </c>
      <c r="D17" s="53">
        <v>169.76499999999999</v>
      </c>
      <c r="E17" s="53">
        <v>207.14349999999999</v>
      </c>
      <c r="F17" s="53">
        <v>236.9836</v>
      </c>
      <c r="G17" s="53">
        <v>273.4144</v>
      </c>
      <c r="H17" s="73">
        <v>237.22133050000005</v>
      </c>
      <c r="I17" s="73">
        <v>276.57</v>
      </c>
      <c r="J17" s="73">
        <v>271.55</v>
      </c>
      <c r="K17" s="73">
        <v>243.71</v>
      </c>
      <c r="L17" s="73">
        <v>239.363</v>
      </c>
      <c r="M17" s="73">
        <v>227.81107209999996</v>
      </c>
      <c r="N17" s="73">
        <v>210.06800000000001</v>
      </c>
      <c r="O17" s="73">
        <v>225.12100000000001</v>
      </c>
      <c r="P17" s="73">
        <v>248.76296070000004</v>
      </c>
      <c r="Q17" s="73">
        <v>257.4852722</v>
      </c>
      <c r="R17" s="73">
        <v>312.17040800000001</v>
      </c>
      <c r="S17" s="73">
        <v>416.03548570000004</v>
      </c>
    </row>
    <row r="18" spans="1:19" s="14" customFormat="1" x14ac:dyDescent="0.25">
      <c r="A18" s="26" t="s">
        <v>125</v>
      </c>
      <c r="B18" s="153">
        <v>915.08</v>
      </c>
      <c r="C18" s="153">
        <v>788.33</v>
      </c>
      <c r="D18" s="53">
        <v>799.10799999999995</v>
      </c>
      <c r="E18" s="53">
        <v>138.137</v>
      </c>
      <c r="F18" s="74">
        <v>0</v>
      </c>
      <c r="G18" s="74">
        <v>0</v>
      </c>
      <c r="H18" s="74">
        <v>0</v>
      </c>
      <c r="I18" s="74">
        <v>0</v>
      </c>
      <c r="J18" s="74">
        <v>0</v>
      </c>
      <c r="K18" s="74">
        <v>0</v>
      </c>
      <c r="L18" s="74">
        <v>0</v>
      </c>
      <c r="M18" s="74">
        <v>0</v>
      </c>
      <c r="N18" s="74">
        <v>0</v>
      </c>
      <c r="O18" s="74">
        <v>0</v>
      </c>
      <c r="P18" s="74">
        <v>0</v>
      </c>
      <c r="Q18" s="74">
        <v>0</v>
      </c>
      <c r="R18" s="74">
        <v>0</v>
      </c>
      <c r="S18" s="74">
        <v>200</v>
      </c>
    </row>
    <row r="19" spans="1:19" s="14" customFormat="1" x14ac:dyDescent="0.25">
      <c r="A19" s="28" t="s">
        <v>63</v>
      </c>
      <c r="B19" s="154">
        <v>179.23</v>
      </c>
      <c r="C19" s="154">
        <v>229.77</v>
      </c>
      <c r="D19" s="53">
        <v>176.41499999999999</v>
      </c>
      <c r="E19" s="53">
        <v>280.04700000000003</v>
      </c>
      <c r="F19" s="53">
        <v>417.83929999999998</v>
      </c>
      <c r="G19" s="53">
        <v>650.60670000000005</v>
      </c>
      <c r="H19" s="73">
        <v>627.1823816000001</v>
      </c>
      <c r="I19" s="73">
        <v>847.85</v>
      </c>
      <c r="J19" s="73">
        <v>639.91999999999996</v>
      </c>
      <c r="K19" s="73">
        <v>796.96</v>
      </c>
      <c r="L19" s="73">
        <v>616.45000000000005</v>
      </c>
      <c r="M19" s="73">
        <v>743.05112669999994</v>
      </c>
      <c r="N19" s="73">
        <v>851.61500000000001</v>
      </c>
      <c r="O19" s="73">
        <v>835.78800000000001</v>
      </c>
      <c r="P19" s="73">
        <v>663.79274039999996</v>
      </c>
      <c r="Q19" s="73">
        <v>581.1885559000001</v>
      </c>
      <c r="R19" s="73">
        <v>894.20732269999996</v>
      </c>
      <c r="S19" s="73">
        <v>898.2653370999999</v>
      </c>
    </row>
    <row r="20" spans="1:19" s="14" customFormat="1" x14ac:dyDescent="0.25">
      <c r="A20" s="30" t="s">
        <v>64</v>
      </c>
      <c r="B20" s="155">
        <v>3681.56</v>
      </c>
      <c r="C20" s="155">
        <v>4220.32</v>
      </c>
      <c r="D20" s="75">
        <v>4275.9030000000002</v>
      </c>
      <c r="E20" s="75">
        <v>3872.7541000000001</v>
      </c>
      <c r="F20" s="75">
        <v>3867.0814999999998</v>
      </c>
      <c r="G20" s="75">
        <v>3977.7822000000001</v>
      </c>
      <c r="H20" s="76">
        <v>4186.7879620999993</v>
      </c>
      <c r="I20" s="76">
        <v>3930.44</v>
      </c>
      <c r="J20" s="76">
        <v>3710.31</v>
      </c>
      <c r="K20" s="76">
        <v>3444.35</v>
      </c>
      <c r="L20" s="76">
        <v>3394.1790000000001</v>
      </c>
      <c r="M20" s="76">
        <v>3677.6334115</v>
      </c>
      <c r="N20" s="76">
        <v>3864.8910000000001</v>
      </c>
      <c r="O20" s="76">
        <v>4181.7950000000001</v>
      </c>
      <c r="P20" s="76">
        <v>4430.7278094000003</v>
      </c>
      <c r="Q20" s="76">
        <v>4858.8620273999986</v>
      </c>
      <c r="R20" s="76">
        <v>5647.8497852999999</v>
      </c>
      <c r="S20" s="76">
        <v>5592.3841752000008</v>
      </c>
    </row>
    <row r="21" spans="1:19" s="14" customFormat="1" x14ac:dyDescent="0.25">
      <c r="A21" s="30" t="s">
        <v>65</v>
      </c>
      <c r="B21" s="155">
        <v>5874.37</v>
      </c>
      <c r="C21" s="155">
        <v>7575.58</v>
      </c>
      <c r="D21" s="75">
        <v>7661.7809999999999</v>
      </c>
      <c r="E21" s="75">
        <v>7709.5577000000003</v>
      </c>
      <c r="F21" s="75">
        <v>7911.2331999999997</v>
      </c>
      <c r="G21" s="75">
        <v>8035.2187999999996</v>
      </c>
      <c r="H21" s="76">
        <v>8471.81</v>
      </c>
      <c r="I21" s="76">
        <v>8002.6</v>
      </c>
      <c r="J21" s="76">
        <v>7793.79</v>
      </c>
      <c r="K21" s="76">
        <v>7296.89</v>
      </c>
      <c r="L21" s="76">
        <v>7376.4780000000001</v>
      </c>
      <c r="M21" s="76">
        <v>7660.2018107999993</v>
      </c>
      <c r="N21" s="76">
        <v>7818.6570000000002</v>
      </c>
      <c r="O21" s="76">
        <v>10609.445</v>
      </c>
      <c r="P21" s="76">
        <v>10931.150810099994</v>
      </c>
      <c r="Q21" s="76">
        <v>11783.796019499996</v>
      </c>
      <c r="R21" s="76">
        <v>12672.114519299999</v>
      </c>
      <c r="S21" s="76">
        <v>12288.280957100005</v>
      </c>
    </row>
    <row r="22" spans="1:19" s="14" customFormat="1" x14ac:dyDescent="0.25">
      <c r="A22" s="29" t="s">
        <v>120</v>
      </c>
      <c r="B22" s="154"/>
      <c r="C22" s="154"/>
      <c r="D22" s="53"/>
      <c r="E22" s="53" t="s">
        <v>119</v>
      </c>
      <c r="F22" s="53"/>
      <c r="G22" s="19"/>
      <c r="H22" s="19"/>
      <c r="I22" s="19"/>
      <c r="J22" s="19"/>
      <c r="K22" s="19"/>
      <c r="L22" s="19"/>
      <c r="M22" s="19"/>
      <c r="O22" s="14" t="s">
        <v>119</v>
      </c>
    </row>
    <row r="23" spans="1:19" s="14" customFormat="1" x14ac:dyDescent="0.25">
      <c r="A23" s="32" t="s">
        <v>126</v>
      </c>
      <c r="B23" s="156"/>
      <c r="C23" s="156"/>
      <c r="D23" s="53"/>
      <c r="E23" s="53" t="s">
        <v>119</v>
      </c>
      <c r="F23" s="53"/>
      <c r="G23" s="19"/>
      <c r="H23" s="73" t="s">
        <v>120</v>
      </c>
      <c r="I23" s="73"/>
      <c r="J23" s="73"/>
      <c r="K23" s="73"/>
      <c r="L23" s="73"/>
      <c r="M23" s="73"/>
      <c r="O23" s="14" t="s">
        <v>119</v>
      </c>
    </row>
    <row r="24" spans="1:19" s="14" customFormat="1" x14ac:dyDescent="0.25">
      <c r="A24" s="26" t="s">
        <v>127</v>
      </c>
      <c r="B24" s="153"/>
      <c r="C24" s="153"/>
      <c r="D24" s="53"/>
      <c r="E24" s="53" t="s">
        <v>119</v>
      </c>
      <c r="F24" s="53"/>
      <c r="G24" s="19"/>
      <c r="H24" s="73" t="s">
        <v>120</v>
      </c>
      <c r="I24" s="73"/>
      <c r="J24" s="73"/>
      <c r="K24" s="73"/>
      <c r="L24" s="73"/>
      <c r="M24" s="73"/>
      <c r="O24" s="14" t="s">
        <v>119</v>
      </c>
    </row>
    <row r="25" spans="1:19" s="14" customFormat="1" x14ac:dyDescent="0.25">
      <c r="A25" s="26" t="s">
        <v>128</v>
      </c>
      <c r="B25" s="153">
        <v>25</v>
      </c>
      <c r="C25" s="153">
        <v>25</v>
      </c>
      <c r="D25" s="53">
        <v>25</v>
      </c>
      <c r="E25" s="53">
        <v>25</v>
      </c>
      <c r="F25" s="53">
        <v>24.998999999999999</v>
      </c>
      <c r="G25" s="54">
        <v>24.999700000000001</v>
      </c>
      <c r="H25" s="73">
        <v>28.739732400000001</v>
      </c>
      <c r="I25" s="73">
        <v>28.74</v>
      </c>
      <c r="J25" s="73">
        <v>28.74</v>
      </c>
      <c r="K25" s="73">
        <v>28.74</v>
      </c>
      <c r="L25" s="73">
        <v>28.74</v>
      </c>
      <c r="M25" s="73">
        <v>28.739734499999997</v>
      </c>
      <c r="N25" s="73">
        <v>28.74</v>
      </c>
      <c r="O25" s="73">
        <v>28.74</v>
      </c>
      <c r="P25" s="73">
        <v>28.739733600000001</v>
      </c>
      <c r="Q25" s="73">
        <v>28.739733600000001</v>
      </c>
      <c r="R25" s="73">
        <v>28.739733600000001</v>
      </c>
      <c r="S25" s="73">
        <v>28.739731500000001</v>
      </c>
    </row>
    <row r="26" spans="1:19" s="14" customFormat="1" x14ac:dyDescent="0.25">
      <c r="A26" s="26" t="s">
        <v>129</v>
      </c>
      <c r="B26" s="153">
        <v>5</v>
      </c>
      <c r="C26" s="153">
        <v>5</v>
      </c>
      <c r="D26" s="53">
        <v>5</v>
      </c>
      <c r="E26" s="53">
        <v>5.0002000000000004</v>
      </c>
      <c r="F26" s="53">
        <v>4.9984000000000002</v>
      </c>
      <c r="G26" s="54">
        <v>4.9997999999999996</v>
      </c>
      <c r="H26" s="73">
        <v>4.9999230000000008</v>
      </c>
      <c r="I26" s="73">
        <v>5</v>
      </c>
      <c r="J26" s="73">
        <v>5</v>
      </c>
      <c r="K26" s="73">
        <v>5</v>
      </c>
      <c r="L26" s="73">
        <v>5</v>
      </c>
      <c r="M26" s="73">
        <v>4.9997394000000002</v>
      </c>
      <c r="N26" s="73">
        <v>5</v>
      </c>
      <c r="O26" s="73">
        <v>5</v>
      </c>
      <c r="P26" s="73">
        <v>4.9997299999999996</v>
      </c>
      <c r="Q26" s="73">
        <v>4.9997299999999996</v>
      </c>
      <c r="R26" s="73">
        <v>4.9997299999999996</v>
      </c>
      <c r="S26" s="73">
        <v>4.9997335999999999</v>
      </c>
    </row>
    <row r="27" spans="1:19" s="14" customFormat="1" x14ac:dyDescent="0.25">
      <c r="A27" s="26" t="s">
        <v>130</v>
      </c>
      <c r="B27" s="153">
        <v>15.22</v>
      </c>
      <c r="C27" s="153">
        <v>165.04</v>
      </c>
      <c r="D27" s="53">
        <v>259.07299999999998</v>
      </c>
      <c r="E27" s="53">
        <v>290.31029999999998</v>
      </c>
      <c r="F27" s="107">
        <v>341.86419999999998</v>
      </c>
      <c r="G27" s="54">
        <v>265.59280000000001</v>
      </c>
      <c r="H27" s="73">
        <v>450.39</v>
      </c>
      <c r="I27" s="73">
        <v>244.19</v>
      </c>
      <c r="J27" s="73">
        <v>203.11</v>
      </c>
      <c r="K27" s="73">
        <v>2.95</v>
      </c>
      <c r="L27" s="73">
        <v>118.217</v>
      </c>
      <c r="M27" s="73">
        <v>53.964807099999994</v>
      </c>
      <c r="N27" s="73">
        <v>98.536000000000001</v>
      </c>
      <c r="O27" s="73">
        <v>156.977</v>
      </c>
      <c r="P27" s="73">
        <v>206.21706140000001</v>
      </c>
      <c r="Q27" s="73">
        <v>431.37611559999993</v>
      </c>
      <c r="R27" s="73">
        <v>549.53046589999997</v>
      </c>
      <c r="S27" s="73">
        <v>517.43466380000007</v>
      </c>
    </row>
    <row r="28" spans="1:19" s="14" customFormat="1" x14ac:dyDescent="0.25">
      <c r="A28" s="26" t="s">
        <v>131</v>
      </c>
      <c r="B28" s="153">
        <v>2378.54</v>
      </c>
      <c r="C28" s="153">
        <v>3331.85</v>
      </c>
      <c r="D28" s="53">
        <v>3518.8040000000001</v>
      </c>
      <c r="E28" s="53">
        <v>3106.3618000000001</v>
      </c>
      <c r="F28" s="107">
        <v>-2744.4072000000001</v>
      </c>
      <c r="G28" s="54">
        <v>2415.3546000000001</v>
      </c>
      <c r="H28" s="73">
        <v>2554.75</v>
      </c>
      <c r="I28" s="73">
        <v>2559.4299999999998</v>
      </c>
      <c r="J28" s="73">
        <v>2662.83</v>
      </c>
      <c r="K28" s="73">
        <v>2746.88</v>
      </c>
      <c r="L28" s="73">
        <v>2842.585</v>
      </c>
      <c r="M28" s="73">
        <v>3009.4571591999984</v>
      </c>
      <c r="N28" s="73">
        <v>3139.1909999999998</v>
      </c>
      <c r="O28" s="73">
        <v>3334.2449999999999</v>
      </c>
      <c r="P28" s="73">
        <v>3513.8443843999989</v>
      </c>
      <c r="Q28" s="73">
        <v>3520.772590399999</v>
      </c>
      <c r="R28" s="73">
        <v>3517.1679843999996</v>
      </c>
      <c r="S28" s="73">
        <v>3719.2080802000005</v>
      </c>
    </row>
    <row r="29" spans="1:19" s="14" customFormat="1" x14ac:dyDescent="0.25">
      <c r="A29" s="26" t="s">
        <v>127</v>
      </c>
      <c r="B29" s="153">
        <v>2423.7600000000002</v>
      </c>
      <c r="C29" s="153">
        <v>3526.89</v>
      </c>
      <c r="D29" s="53">
        <v>3807.877</v>
      </c>
      <c r="E29" s="53">
        <v>3426.6723999999999</v>
      </c>
      <c r="F29" s="53">
        <v>-2372.5457000000001</v>
      </c>
      <c r="G29" s="54">
        <v>2710.9468999999999</v>
      </c>
      <c r="H29" s="73">
        <v>3038.88</v>
      </c>
      <c r="I29" s="73">
        <v>2837.36</v>
      </c>
      <c r="J29" s="73">
        <v>2899.68</v>
      </c>
      <c r="K29" s="73">
        <v>2783.57</v>
      </c>
      <c r="L29" s="73">
        <v>2994.5410000000002</v>
      </c>
      <c r="M29" s="73">
        <v>3097.1614401999987</v>
      </c>
      <c r="N29" s="73">
        <v>3271.4670000000001</v>
      </c>
      <c r="O29" s="73">
        <v>3524.962</v>
      </c>
      <c r="P29" s="73">
        <v>3753.800909399999</v>
      </c>
      <c r="Q29" s="73">
        <v>3985.8881695999989</v>
      </c>
      <c r="R29" s="73">
        <v>4100.4379139000002</v>
      </c>
      <c r="S29" s="73">
        <v>4270.3822090999975</v>
      </c>
    </row>
    <row r="30" spans="1:19" s="14" customFormat="1" x14ac:dyDescent="0.25">
      <c r="A30" s="30" t="s">
        <v>66</v>
      </c>
      <c r="B30" s="155">
        <v>2423.7600000000002</v>
      </c>
      <c r="C30" s="155">
        <v>3526.89</v>
      </c>
      <c r="D30" s="75">
        <v>3807.877</v>
      </c>
      <c r="E30" s="75">
        <v>3426.6723999999999</v>
      </c>
      <c r="F30" s="75">
        <v>-2372.5457000000001</v>
      </c>
      <c r="G30" s="78">
        <v>2710.9468999999999</v>
      </c>
      <c r="H30" s="76">
        <v>3038.88</v>
      </c>
      <c r="I30" s="76">
        <v>2837.36</v>
      </c>
      <c r="J30" s="76">
        <v>2899.68</v>
      </c>
      <c r="K30" s="76">
        <v>2783.57</v>
      </c>
      <c r="L30" s="76">
        <v>2994.5410000000002</v>
      </c>
      <c r="M30" s="76">
        <v>3097.1614401999987</v>
      </c>
      <c r="N30" s="76">
        <v>3271.4670000000001</v>
      </c>
      <c r="O30" s="76">
        <v>3524.962</v>
      </c>
      <c r="P30" s="76">
        <v>3753.800909399999</v>
      </c>
      <c r="Q30" s="76">
        <v>3985.8881695999989</v>
      </c>
      <c r="R30" s="76">
        <v>4100.4379139000002</v>
      </c>
      <c r="S30" s="76">
        <v>4270.3822090999975</v>
      </c>
    </row>
    <row r="31" spans="1:19" s="14" customFormat="1" x14ac:dyDescent="0.25">
      <c r="A31" s="29" t="s">
        <v>41</v>
      </c>
      <c r="B31" s="154">
        <v>29.5</v>
      </c>
      <c r="C31" s="154">
        <v>63.14</v>
      </c>
      <c r="D31" s="53">
        <v>66.391000000000005</v>
      </c>
      <c r="E31" s="53">
        <v>126.66079999999999</v>
      </c>
      <c r="F31" s="53">
        <v>155.3664</v>
      </c>
      <c r="G31" s="54">
        <v>3.3727</v>
      </c>
      <c r="H31" s="73">
        <v>600.90116769999997</v>
      </c>
      <c r="I31" s="73">
        <v>600.75</v>
      </c>
      <c r="J31" s="73">
        <v>600.65</v>
      </c>
      <c r="K31" s="73">
        <v>600.61</v>
      </c>
      <c r="L31" s="73">
        <v>600.41800000000001</v>
      </c>
      <c r="M31" s="73">
        <v>600.31044910000003</v>
      </c>
      <c r="N31" s="73">
        <v>600.21299999999997</v>
      </c>
      <c r="O31" s="73">
        <v>1214.7739999999999</v>
      </c>
      <c r="P31" s="73">
        <v>1220.3202276</v>
      </c>
      <c r="Q31" s="73">
        <v>1243.8548303</v>
      </c>
      <c r="R31" s="73">
        <v>2779.9047089000001</v>
      </c>
      <c r="S31" s="73">
        <v>2824.4056215999999</v>
      </c>
    </row>
    <row r="32" spans="1:19" s="14" customFormat="1" x14ac:dyDescent="0.25">
      <c r="A32" s="26" t="s">
        <v>132</v>
      </c>
      <c r="B32" s="153">
        <v>90.12</v>
      </c>
      <c r="C32" s="153">
        <v>117.41</v>
      </c>
      <c r="D32" s="53">
        <v>106.738</v>
      </c>
      <c r="E32" s="53">
        <v>121.7705</v>
      </c>
      <c r="F32" s="53">
        <v>132.8905</v>
      </c>
      <c r="G32" s="54">
        <v>171.7199</v>
      </c>
      <c r="H32" s="73">
        <v>158.74802400000002</v>
      </c>
      <c r="I32" s="73">
        <v>159.94</v>
      </c>
      <c r="J32" s="73">
        <v>157.35</v>
      </c>
      <c r="K32" s="73">
        <v>150.79</v>
      </c>
      <c r="L32" s="73">
        <v>163.95</v>
      </c>
      <c r="M32" s="73">
        <v>179.2639236</v>
      </c>
      <c r="N32" s="73">
        <v>172.94</v>
      </c>
      <c r="O32" s="73">
        <v>251.17099999999999</v>
      </c>
      <c r="P32" s="73">
        <v>240.03437450000001</v>
      </c>
      <c r="Q32" s="73">
        <v>241.77529819999998</v>
      </c>
      <c r="R32" s="73">
        <v>243.2782382</v>
      </c>
      <c r="S32" s="73">
        <v>224.86708400000001</v>
      </c>
    </row>
    <row r="33" spans="1:19" s="14" customFormat="1" x14ac:dyDescent="0.25">
      <c r="A33" s="26" t="s">
        <v>67</v>
      </c>
      <c r="B33" s="153">
        <v>71.84</v>
      </c>
      <c r="C33" s="153">
        <v>142.94999999999999</v>
      </c>
      <c r="D33" s="53">
        <v>141.31700000000001</v>
      </c>
      <c r="E33" s="53">
        <v>154.2859</v>
      </c>
      <c r="F33" s="53">
        <v>148.2012</v>
      </c>
      <c r="G33" s="54">
        <v>143.96449999999999</v>
      </c>
      <c r="H33" s="73">
        <v>160.0400415</v>
      </c>
      <c r="I33" s="73">
        <v>138.49</v>
      </c>
      <c r="J33" s="73">
        <v>143.03</v>
      </c>
      <c r="K33" s="73">
        <v>134.94</v>
      </c>
      <c r="L33" s="73">
        <v>142.81899999999999</v>
      </c>
      <c r="M33" s="73">
        <v>140.3679808</v>
      </c>
      <c r="N33" s="73">
        <v>118.867</v>
      </c>
      <c r="O33" s="73">
        <v>135.17500000000001</v>
      </c>
      <c r="P33" s="73">
        <v>132.84013440000001</v>
      </c>
      <c r="Q33" s="73">
        <v>140.02837500000001</v>
      </c>
      <c r="R33" s="73">
        <v>170.33433790000001</v>
      </c>
      <c r="S33" s="73">
        <v>116.3898325</v>
      </c>
    </row>
    <row r="34" spans="1:19" s="14" customFormat="1" x14ac:dyDescent="0.25">
      <c r="A34" s="26" t="s">
        <v>133</v>
      </c>
      <c r="B34" s="153">
        <v>140.4</v>
      </c>
      <c r="C34" s="153">
        <v>221.86</v>
      </c>
      <c r="D34" s="53">
        <v>206.29300000000001</v>
      </c>
      <c r="E34" s="53">
        <v>216.29060000000001</v>
      </c>
      <c r="F34" s="53">
        <v>279.36790000000002</v>
      </c>
      <c r="G34" s="54">
        <v>207.92259999999999</v>
      </c>
      <c r="H34" s="73">
        <v>221.28323079999998</v>
      </c>
      <c r="I34" s="73">
        <v>175.29</v>
      </c>
      <c r="J34" s="73">
        <v>158.21</v>
      </c>
      <c r="K34" s="73">
        <v>152.36000000000001</v>
      </c>
      <c r="L34" s="73">
        <v>145.845</v>
      </c>
      <c r="M34" s="73">
        <v>143.181974</v>
      </c>
      <c r="N34" s="73">
        <v>129.38800000000001</v>
      </c>
      <c r="O34" s="73">
        <v>125.42100000000001</v>
      </c>
      <c r="P34" s="73">
        <v>119.6867428</v>
      </c>
      <c r="Q34" s="73">
        <v>107.41492539999999</v>
      </c>
      <c r="R34" s="73">
        <v>108.3372978</v>
      </c>
      <c r="S34" s="73">
        <v>103.1970845</v>
      </c>
    </row>
    <row r="35" spans="1:19" s="14" customFormat="1" x14ac:dyDescent="0.25">
      <c r="A35" s="28" t="s">
        <v>134</v>
      </c>
      <c r="B35" s="154">
        <v>293</v>
      </c>
      <c r="C35" s="154">
        <v>291</v>
      </c>
      <c r="D35" s="53">
        <v>292</v>
      </c>
      <c r="E35" s="53">
        <v>301</v>
      </c>
      <c r="F35" s="53">
        <v>262</v>
      </c>
      <c r="G35" s="54">
        <v>258</v>
      </c>
      <c r="H35" s="73">
        <v>266</v>
      </c>
      <c r="I35" s="73">
        <v>242</v>
      </c>
      <c r="J35" s="73">
        <v>234</v>
      </c>
      <c r="K35" s="73">
        <v>243.08</v>
      </c>
      <c r="L35" s="73">
        <v>222.886</v>
      </c>
      <c r="M35" s="73">
        <v>228.37975410000001</v>
      </c>
      <c r="N35" s="73">
        <v>230.292</v>
      </c>
      <c r="O35" s="73">
        <v>269.51600000000002</v>
      </c>
      <c r="P35" s="73">
        <v>263.44736</v>
      </c>
      <c r="Q35" s="73">
        <v>279.54471260000003</v>
      </c>
      <c r="R35" s="73">
        <v>295.68221800000003</v>
      </c>
      <c r="S35" s="73">
        <v>287.81816279999998</v>
      </c>
    </row>
    <row r="36" spans="1:19" s="14" customFormat="1" x14ac:dyDescent="0.25">
      <c r="A36" s="30" t="s">
        <v>68</v>
      </c>
      <c r="B36" s="155">
        <v>625</v>
      </c>
      <c r="C36" s="155">
        <v>836</v>
      </c>
      <c r="D36" s="75">
        <v>884.85299999999995</v>
      </c>
      <c r="E36" s="75">
        <v>920</v>
      </c>
      <c r="F36" s="75">
        <v>978</v>
      </c>
      <c r="G36" s="78">
        <v>785</v>
      </c>
      <c r="H36" s="76">
        <v>1407</v>
      </c>
      <c r="I36" s="76">
        <v>1317</v>
      </c>
      <c r="J36" s="76">
        <v>1294</v>
      </c>
      <c r="K36" s="76">
        <v>1281.69</v>
      </c>
      <c r="L36" s="76">
        <v>1275.9169999999999</v>
      </c>
      <c r="M36" s="76">
        <v>1291.5040816000001</v>
      </c>
      <c r="N36" s="76">
        <v>1251.7</v>
      </c>
      <c r="O36" s="76">
        <v>1996.057</v>
      </c>
      <c r="P36" s="76">
        <v>1976.3288393</v>
      </c>
      <c r="Q36" s="76">
        <v>2012.6181414999999</v>
      </c>
      <c r="R36" s="76">
        <v>3597.5368008000005</v>
      </c>
      <c r="S36" s="76">
        <v>3556.6777853999997</v>
      </c>
    </row>
    <row r="37" spans="1:19" s="14" customFormat="1" x14ac:dyDescent="0.25">
      <c r="A37" s="29" t="s">
        <v>38</v>
      </c>
      <c r="B37" s="154">
        <v>1420.87</v>
      </c>
      <c r="C37" s="154">
        <v>1570.67</v>
      </c>
      <c r="D37" s="53">
        <v>1579.768</v>
      </c>
      <c r="E37" s="53">
        <v>1623.4219000000001</v>
      </c>
      <c r="F37" s="53">
        <v>1395.3219999999999</v>
      </c>
      <c r="G37" s="54">
        <v>1605.7663</v>
      </c>
      <c r="H37" s="73">
        <v>1627.0484491000002</v>
      </c>
      <c r="I37" s="73">
        <v>1238.8399999999999</v>
      </c>
      <c r="J37" s="73">
        <v>1170.6199999999999</v>
      </c>
      <c r="K37" s="73">
        <v>1289.32</v>
      </c>
      <c r="L37" s="73">
        <v>1264.5920000000001</v>
      </c>
      <c r="M37" s="73">
        <v>1338.7884230999998</v>
      </c>
      <c r="N37" s="73">
        <v>1483.155</v>
      </c>
      <c r="O37" s="73">
        <v>1813.5809999999999</v>
      </c>
      <c r="P37" s="73">
        <v>1867.9940709999998</v>
      </c>
      <c r="Q37" s="73">
        <v>2029.6185911</v>
      </c>
      <c r="R37" s="73">
        <v>2021.2523234</v>
      </c>
      <c r="S37" s="73">
        <v>2040.3329412000001</v>
      </c>
    </row>
    <row r="38" spans="1:19" s="14" customFormat="1" x14ac:dyDescent="0.25">
      <c r="A38" s="26" t="s">
        <v>135</v>
      </c>
      <c r="B38" s="153">
        <v>170</v>
      </c>
      <c r="C38" s="153">
        <v>92</v>
      </c>
      <c r="D38" s="53">
        <v>133</v>
      </c>
      <c r="E38" s="53">
        <v>339</v>
      </c>
      <c r="F38" s="53">
        <v>326</v>
      </c>
      <c r="G38" s="54">
        <v>309</v>
      </c>
      <c r="H38" s="73">
        <v>318</v>
      </c>
      <c r="I38" s="73">
        <v>358</v>
      </c>
      <c r="J38" s="73">
        <v>343</v>
      </c>
      <c r="K38" s="73">
        <v>324.22000000000003</v>
      </c>
      <c r="L38" s="73">
        <v>333.60599999999999</v>
      </c>
      <c r="M38" s="73">
        <v>338.72278350000005</v>
      </c>
      <c r="N38" s="73">
        <v>373.32499999999999</v>
      </c>
      <c r="O38" s="73">
        <v>428.815</v>
      </c>
      <c r="P38" s="73">
        <v>462.4850442</v>
      </c>
      <c r="Q38" s="73">
        <v>414.13826070000005</v>
      </c>
      <c r="R38" s="73">
        <v>460.37103160000004</v>
      </c>
      <c r="S38" s="73">
        <v>415.60950539999999</v>
      </c>
    </row>
    <row r="39" spans="1:19" s="14" customFormat="1" x14ac:dyDescent="0.25">
      <c r="A39" s="26" t="s">
        <v>136</v>
      </c>
      <c r="B39" s="153">
        <v>0</v>
      </c>
      <c r="C39" s="153">
        <v>0</v>
      </c>
      <c r="D39" s="53">
        <v>0</v>
      </c>
      <c r="E39" s="53">
        <v>0</v>
      </c>
      <c r="F39" s="53">
        <v>0</v>
      </c>
      <c r="G39" s="53">
        <v>0</v>
      </c>
      <c r="H39" s="53">
        <v>0</v>
      </c>
      <c r="I39" s="53">
        <v>0</v>
      </c>
      <c r="J39" s="53">
        <v>0</v>
      </c>
      <c r="K39" s="53">
        <v>0</v>
      </c>
      <c r="L39" s="53">
        <v>0</v>
      </c>
      <c r="M39" s="53">
        <v>0</v>
      </c>
      <c r="N39" s="53">
        <v>0</v>
      </c>
      <c r="O39" s="53">
        <v>0</v>
      </c>
      <c r="P39" s="53">
        <v>0</v>
      </c>
      <c r="Q39" s="53">
        <v>0</v>
      </c>
      <c r="R39" s="53">
        <v>0</v>
      </c>
      <c r="S39" s="53">
        <v>0</v>
      </c>
    </row>
    <row r="40" spans="1:19" s="14" customFormat="1" x14ac:dyDescent="0.25">
      <c r="A40" s="26" t="s">
        <v>137</v>
      </c>
      <c r="B40" s="153">
        <v>1027.57</v>
      </c>
      <c r="C40" s="153">
        <v>1244.06</v>
      </c>
      <c r="D40" s="53">
        <v>1022.725</v>
      </c>
      <c r="E40" s="53">
        <v>1087.6078</v>
      </c>
      <c r="F40" s="53">
        <v>1216.6027999999999</v>
      </c>
      <c r="G40" s="54">
        <v>1360.9043999999999</v>
      </c>
      <c r="H40" s="73">
        <v>1143.9644508000001</v>
      </c>
      <c r="I40" s="73">
        <v>1142.05</v>
      </c>
      <c r="J40" s="73">
        <v>1138.32</v>
      </c>
      <c r="K40" s="73">
        <v>988.08</v>
      </c>
      <c r="L40" s="73">
        <v>1033.6489999999999</v>
      </c>
      <c r="M40" s="73">
        <v>1142.4071382</v>
      </c>
      <c r="N40" s="73">
        <v>1244.1659999999999</v>
      </c>
      <c r="O40" s="73">
        <v>1596.8240000000001</v>
      </c>
      <c r="P40" s="73">
        <v>1622.7720815999999</v>
      </c>
      <c r="Q40" s="73">
        <v>1815.4419127000001</v>
      </c>
      <c r="R40" s="73">
        <v>1965.0114506</v>
      </c>
      <c r="S40" s="73">
        <v>1773.3854638999999</v>
      </c>
    </row>
    <row r="41" spans="1:19" s="14" customFormat="1" x14ac:dyDescent="0.25">
      <c r="A41" s="26" t="s">
        <v>40</v>
      </c>
      <c r="B41" s="153">
        <v>84.23</v>
      </c>
      <c r="C41" s="153">
        <v>126.05</v>
      </c>
      <c r="D41" s="53">
        <v>126.18</v>
      </c>
      <c r="E41" s="53">
        <v>116.8407</v>
      </c>
      <c r="F41" s="53">
        <v>6056.8823000000002</v>
      </c>
      <c r="G41" s="54">
        <v>993.64710000000002</v>
      </c>
      <c r="H41" s="73">
        <v>666.31121529999996</v>
      </c>
      <c r="I41" s="73">
        <v>872.39</v>
      </c>
      <c r="J41" s="73">
        <v>663.59</v>
      </c>
      <c r="K41" s="73">
        <v>403.27</v>
      </c>
      <c r="L41" s="73">
        <v>256.53100000000001</v>
      </c>
      <c r="M41" s="73">
        <v>253.24976189999998</v>
      </c>
      <c r="N41" s="73">
        <v>0.376</v>
      </c>
      <c r="O41" s="73">
        <v>1044.8019999999999</v>
      </c>
      <c r="P41" s="73">
        <v>1028.522833</v>
      </c>
      <c r="Q41" s="73">
        <v>1291.6029550999999</v>
      </c>
      <c r="R41" s="73">
        <v>305.59134090000003</v>
      </c>
      <c r="S41" s="73">
        <v>7.1236763999999999</v>
      </c>
    </row>
    <row r="42" spans="1:19" s="14" customFormat="1" x14ac:dyDescent="0.25">
      <c r="A42" s="26" t="s">
        <v>138</v>
      </c>
      <c r="B42" s="153">
        <v>39.65</v>
      </c>
      <c r="C42" s="153">
        <v>58.55</v>
      </c>
      <c r="D42" s="53">
        <v>51.051000000000002</v>
      </c>
      <c r="E42" s="53">
        <v>59.9619</v>
      </c>
      <c r="F42" s="53">
        <v>51.924700000000001</v>
      </c>
      <c r="G42" s="54">
        <v>71.547700000000006</v>
      </c>
      <c r="H42" s="73">
        <v>70.83236939999999</v>
      </c>
      <c r="I42" s="73">
        <v>66.91</v>
      </c>
      <c r="J42" s="73">
        <v>68.739999999999995</v>
      </c>
      <c r="K42" s="73">
        <v>64.72</v>
      </c>
      <c r="L42" s="73">
        <v>64.266999999999996</v>
      </c>
      <c r="M42" s="73">
        <v>67.635165499999999</v>
      </c>
      <c r="N42" s="73">
        <v>69.613</v>
      </c>
      <c r="O42" s="73">
        <v>74.516999999999996</v>
      </c>
      <c r="P42" s="73">
        <v>73.432789799999995</v>
      </c>
      <c r="Q42" s="73">
        <v>71.632828700000005</v>
      </c>
      <c r="R42" s="73">
        <v>71.795590099999998</v>
      </c>
      <c r="S42" s="73">
        <v>79.187532500000003</v>
      </c>
    </row>
    <row r="43" spans="1:19" s="14" customFormat="1" x14ac:dyDescent="0.25">
      <c r="A43" s="28" t="s">
        <v>134</v>
      </c>
      <c r="B43" s="154">
        <v>83.43</v>
      </c>
      <c r="C43" s="154">
        <v>121.21</v>
      </c>
      <c r="D43" s="53">
        <v>128.03299999999999</v>
      </c>
      <c r="E43" s="53">
        <v>136.22710000000001</v>
      </c>
      <c r="F43" s="53">
        <v>258.64460000000003</v>
      </c>
      <c r="G43" s="54">
        <v>198.4074</v>
      </c>
      <c r="H43" s="73">
        <v>200.00160670000002</v>
      </c>
      <c r="I43" s="73">
        <v>170.09</v>
      </c>
      <c r="J43" s="73">
        <v>216.61</v>
      </c>
      <c r="K43" s="73">
        <v>162</v>
      </c>
      <c r="L43" s="73">
        <v>153.29400000000001</v>
      </c>
      <c r="M43" s="73">
        <v>130.71623460000001</v>
      </c>
      <c r="N43" s="73">
        <v>124.858</v>
      </c>
      <c r="O43" s="73">
        <v>129.88800000000001</v>
      </c>
      <c r="P43" s="73">
        <v>145.77006270000001</v>
      </c>
      <c r="Q43" s="73">
        <v>162.799914</v>
      </c>
      <c r="R43" s="73">
        <v>150.05242429999998</v>
      </c>
      <c r="S43" s="73">
        <v>145.54640369999998</v>
      </c>
    </row>
    <row r="44" spans="1:19" s="14" customFormat="1" x14ac:dyDescent="0.25">
      <c r="A44" s="30" t="s">
        <v>139</v>
      </c>
      <c r="B44" s="155">
        <v>2826</v>
      </c>
      <c r="C44" s="155">
        <v>3213</v>
      </c>
      <c r="D44" s="75">
        <v>3041</v>
      </c>
      <c r="E44" s="75">
        <v>3363</v>
      </c>
      <c r="F44" s="75">
        <v>9305</v>
      </c>
      <c r="G44" s="78">
        <v>4539</v>
      </c>
      <c r="H44" s="76">
        <v>4026</v>
      </c>
      <c r="I44" s="76">
        <v>3849</v>
      </c>
      <c r="J44" s="76">
        <v>3600</v>
      </c>
      <c r="K44" s="76">
        <v>3231.61</v>
      </c>
      <c r="L44" s="76">
        <v>3105.94</v>
      </c>
      <c r="M44" s="76">
        <v>3271.5195067999985</v>
      </c>
      <c r="N44" s="76">
        <v>3295.4940000000001</v>
      </c>
      <c r="O44" s="76">
        <v>5088.4260000000004</v>
      </c>
      <c r="P44" s="76">
        <v>5200.9768823000013</v>
      </c>
      <c r="Q44" s="76">
        <v>5785.2344623000017</v>
      </c>
      <c r="R44" s="76">
        <v>4974.0741609000024</v>
      </c>
      <c r="S44" s="76">
        <v>4461.1855231</v>
      </c>
    </row>
    <row r="45" spans="1:19" s="14" customFormat="1" x14ac:dyDescent="0.25">
      <c r="A45" s="30" t="s">
        <v>69</v>
      </c>
      <c r="B45" s="155">
        <v>5874.32</v>
      </c>
      <c r="C45" s="155">
        <v>7575.61</v>
      </c>
      <c r="D45" s="75">
        <v>7661.7529999999997</v>
      </c>
      <c r="E45" s="75">
        <v>7709.5848999999998</v>
      </c>
      <c r="F45" s="75">
        <v>7911.0122000000001</v>
      </c>
      <c r="G45" s="78">
        <v>8035.1931999999997</v>
      </c>
      <c r="H45" s="76">
        <v>8471.86</v>
      </c>
      <c r="I45" s="76">
        <v>8002.64</v>
      </c>
      <c r="J45" s="76">
        <v>7793.79</v>
      </c>
      <c r="K45" s="76">
        <v>7296.86</v>
      </c>
      <c r="L45" s="76">
        <v>7376.3980000000001</v>
      </c>
      <c r="M45" s="76">
        <v>7660.1850285999926</v>
      </c>
      <c r="N45" s="76">
        <v>7818.6610000000001</v>
      </c>
      <c r="O45" s="76">
        <v>10609.446</v>
      </c>
      <c r="P45" s="76">
        <v>10931.106630999999</v>
      </c>
      <c r="Q45" s="76">
        <v>11783.740773399999</v>
      </c>
      <c r="R45" s="76">
        <v>12672.048875600003</v>
      </c>
      <c r="S45" s="76">
        <v>12288.245517600002</v>
      </c>
    </row>
    <row r="46" spans="1:19" s="14" customFormat="1" x14ac:dyDescent="0.25">
      <c r="A46" s="103"/>
      <c r="B46" s="103"/>
      <c r="C46" s="103"/>
      <c r="D46" s="53"/>
      <c r="E46" s="53"/>
      <c r="F46" s="53"/>
      <c r="G46" s="54"/>
      <c r="H46" s="73"/>
      <c r="I46" s="73"/>
      <c r="J46" s="73"/>
      <c r="K46" s="73"/>
      <c r="L46" s="73"/>
      <c r="M46" s="73"/>
      <c r="N46" s="73"/>
      <c r="O46" s="73"/>
      <c r="P46" s="73"/>
      <c r="Q46" s="73"/>
      <c r="R46" s="73"/>
      <c r="S46" s="73"/>
    </row>
    <row r="47" spans="1:19" s="14" customFormat="1" x14ac:dyDescent="0.25">
      <c r="A47" s="103"/>
      <c r="B47" s="103"/>
      <c r="C47" s="103"/>
      <c r="D47" s="53"/>
      <c r="E47" s="53"/>
      <c r="F47" s="53"/>
      <c r="G47" s="54"/>
      <c r="H47" s="73"/>
      <c r="I47" s="73"/>
      <c r="J47" s="73"/>
      <c r="K47" s="73"/>
      <c r="L47" s="73"/>
      <c r="M47" s="73"/>
      <c r="N47" s="73"/>
      <c r="O47" s="73"/>
      <c r="P47" s="73"/>
      <c r="Q47" s="73"/>
      <c r="R47" s="73"/>
      <c r="S47" s="73"/>
    </row>
    <row r="48" spans="1:19" s="14" customFormat="1" x14ac:dyDescent="0.25">
      <c r="A48" s="7" t="s">
        <v>39</v>
      </c>
      <c r="B48" s="7"/>
      <c r="C48" s="7"/>
      <c r="D48" s="52"/>
      <c r="E48" s="52"/>
      <c r="F48" s="52"/>
      <c r="G48" s="52"/>
      <c r="H48" s="52"/>
      <c r="I48" s="52"/>
      <c r="J48" s="52"/>
      <c r="K48" s="52"/>
      <c r="L48" s="52"/>
      <c r="M48" s="52"/>
      <c r="N48" s="52"/>
      <c r="O48" s="52"/>
      <c r="P48" s="52"/>
      <c r="Q48" s="52"/>
      <c r="R48" s="52"/>
      <c r="S48" s="52"/>
    </row>
    <row r="49" spans="1:19" s="14" customFormat="1" ht="30" x14ac:dyDescent="0.25">
      <c r="A49" s="25" t="s">
        <v>203</v>
      </c>
      <c r="B49" s="101" t="str">
        <f>B4</f>
        <v>Dec. 31 2017</v>
      </c>
      <c r="C49" s="101" t="str">
        <f t="shared" ref="C49:J49" si="0">C4</f>
        <v>Dec. 31 2018</v>
      </c>
      <c r="D49" s="101" t="str">
        <f t="shared" si="0"/>
        <v>Mar. 31, 2019</v>
      </c>
      <c r="E49" s="101" t="str">
        <f t="shared" si="0"/>
        <v>Jun. 30, 2019</v>
      </c>
      <c r="F49" s="101" t="str">
        <f t="shared" si="0"/>
        <v>Sep. 30, 2019</v>
      </c>
      <c r="G49" s="101" t="str">
        <f t="shared" si="0"/>
        <v>Dec. 31, 2019</v>
      </c>
      <c r="H49" s="101" t="str">
        <f t="shared" si="0"/>
        <v>Mar. 31, 2020</v>
      </c>
      <c r="I49" s="101" t="str">
        <f t="shared" si="0"/>
        <v>Jun. 30, 2020</v>
      </c>
      <c r="J49" s="101" t="str">
        <f t="shared" si="0"/>
        <v>Sep. 30, 2020</v>
      </c>
      <c r="K49" s="101" t="str">
        <f t="shared" ref="K49:O49" si="1">K4</f>
        <v>Dec. 31, 2020</v>
      </c>
      <c r="L49" s="101" t="str">
        <f t="shared" si="1"/>
        <v>Mar. 31, 2021</v>
      </c>
      <c r="M49" s="101" t="str">
        <f t="shared" si="1"/>
        <v>Jun. 30, 2021</v>
      </c>
      <c r="N49" s="101" t="str">
        <f t="shared" si="1"/>
        <v>Sep. 30, 2021</v>
      </c>
      <c r="O49" s="101" t="str">
        <f t="shared" si="1"/>
        <v>Dec. 31, 2021</v>
      </c>
      <c r="P49" s="173" t="s">
        <v>379</v>
      </c>
      <c r="Q49" s="173" t="s">
        <v>384</v>
      </c>
      <c r="R49" s="173" t="s">
        <v>389</v>
      </c>
      <c r="S49" s="173" t="s">
        <v>403</v>
      </c>
    </row>
    <row r="50" spans="1:19" s="14" customFormat="1" x14ac:dyDescent="0.25">
      <c r="A50" s="6" t="s">
        <v>177</v>
      </c>
      <c r="B50" s="139">
        <v>317.43</v>
      </c>
      <c r="C50" s="139">
        <v>335.53</v>
      </c>
      <c r="D50" s="52">
        <v>126.18</v>
      </c>
      <c r="E50" s="52">
        <v>116.84099999999999</v>
      </c>
      <c r="F50" s="52">
        <v>6056.8819999999996</v>
      </c>
      <c r="G50" s="52">
        <v>993.64700000000005</v>
      </c>
      <c r="H50" s="52">
        <v>679.32473230000005</v>
      </c>
      <c r="I50" s="52">
        <v>883.89729999999997</v>
      </c>
      <c r="J50" s="52">
        <v>674.9</v>
      </c>
      <c r="K50" s="52">
        <v>411.52800000000002</v>
      </c>
      <c r="L50" s="52">
        <v>256.53100000000001</v>
      </c>
      <c r="M50" s="52">
        <v>253.25021699999999</v>
      </c>
      <c r="N50" s="52">
        <v>14.71</v>
      </c>
      <c r="O50" s="52">
        <v>1052.7909999999999</v>
      </c>
      <c r="P50" s="52">
        <v>1058.0175319</v>
      </c>
      <c r="Q50" s="52">
        <v>1380.8800910999998</v>
      </c>
      <c r="R50" s="52">
        <v>447.81863290000001</v>
      </c>
      <c r="S50" s="52">
        <v>69.155570099999991</v>
      </c>
    </row>
    <row r="51" spans="1:19" s="14" customFormat="1" x14ac:dyDescent="0.25">
      <c r="A51" s="6" t="s">
        <v>405</v>
      </c>
      <c r="B51" s="139">
        <v>29.5</v>
      </c>
      <c r="C51" s="139">
        <v>63.14</v>
      </c>
      <c r="D51" s="52">
        <v>66.391000000000005</v>
      </c>
      <c r="E51" s="52">
        <v>126.661</v>
      </c>
      <c r="F51" s="52">
        <v>155.36600000000001</v>
      </c>
      <c r="G51" s="52">
        <v>3.3730000000000002</v>
      </c>
      <c r="H51" s="52">
        <v>600.90116769999997</v>
      </c>
      <c r="I51" s="52">
        <v>600.74839999999995</v>
      </c>
      <c r="J51" s="52">
        <v>600.65</v>
      </c>
      <c r="K51" s="52">
        <v>600.51300000000003</v>
      </c>
      <c r="L51" s="52">
        <v>600.41800000000001</v>
      </c>
      <c r="M51" s="52">
        <v>600.31044910000003</v>
      </c>
      <c r="N51" s="52">
        <v>600.21299999999997</v>
      </c>
      <c r="O51" s="52">
        <v>1214.7739999999999</v>
      </c>
      <c r="P51" s="52">
        <v>1220.3202276</v>
      </c>
      <c r="Q51" s="52">
        <v>1243.8548303</v>
      </c>
      <c r="R51" s="52">
        <v>2779.9047089000001</v>
      </c>
      <c r="S51" s="52">
        <v>2824.4056215999999</v>
      </c>
    </row>
    <row r="52" spans="1:19" s="14" customFormat="1" x14ac:dyDescent="0.25">
      <c r="A52" s="6" t="s">
        <v>42</v>
      </c>
      <c r="B52" s="139">
        <v>1094.5</v>
      </c>
      <c r="C52" s="139">
        <v>1019.73</v>
      </c>
      <c r="D52" s="52">
        <v>977.68799999999999</v>
      </c>
      <c r="E52" s="52">
        <v>421.09699999999998</v>
      </c>
      <c r="F52" s="52">
        <v>419.98899999999998</v>
      </c>
      <c r="G52" s="52">
        <v>656.26199999999994</v>
      </c>
      <c r="H52" s="52">
        <v>642.70460010000011</v>
      </c>
      <c r="I52" s="52">
        <v>857.07979999999998</v>
      </c>
      <c r="J52" s="52">
        <v>648.15</v>
      </c>
      <c r="K52" s="52">
        <v>809.87300000000005</v>
      </c>
      <c r="L52" s="52">
        <v>630.39700000000005</v>
      </c>
      <c r="M52" s="52">
        <v>752.43514229999994</v>
      </c>
      <c r="N52" s="52">
        <v>868.07299999999998</v>
      </c>
      <c r="O52" s="52">
        <v>849.077</v>
      </c>
      <c r="P52" s="52">
        <v>689.98289609999995</v>
      </c>
      <c r="Q52" s="52">
        <v>603.14144300000009</v>
      </c>
      <c r="R52" s="52">
        <v>938.14550529999997</v>
      </c>
      <c r="S52" s="52">
        <v>1250.5314188</v>
      </c>
    </row>
    <row r="53" spans="1:19" s="14" customFormat="1" x14ac:dyDescent="0.25">
      <c r="A53" s="6" t="s">
        <v>43</v>
      </c>
      <c r="B53" s="139">
        <v>129.77000000000001</v>
      </c>
      <c r="C53" s="139">
        <v>175.96</v>
      </c>
      <c r="D53" s="52">
        <v>157.78899999999999</v>
      </c>
      <c r="E53" s="52">
        <v>181.732</v>
      </c>
      <c r="F53" s="52">
        <v>184.815</v>
      </c>
      <c r="G53" s="52">
        <v>243.268</v>
      </c>
      <c r="H53" s="52">
        <v>229.58039339999999</v>
      </c>
      <c r="I53" s="52">
        <v>226.85069999999999</v>
      </c>
      <c r="J53" s="52">
        <v>226.09</v>
      </c>
      <c r="K53" s="52">
        <v>215.50800000000001</v>
      </c>
      <c r="L53" s="52">
        <v>228.21700000000001</v>
      </c>
      <c r="M53" s="52">
        <v>246.8990891</v>
      </c>
      <c r="N53" s="52">
        <v>242.553</v>
      </c>
      <c r="O53" s="52">
        <v>325.68700000000001</v>
      </c>
      <c r="P53" s="52">
        <v>313.46716430000004</v>
      </c>
      <c r="Q53" s="52">
        <v>313.40812689999996</v>
      </c>
      <c r="R53" s="52">
        <v>315.0738283</v>
      </c>
      <c r="S53" s="52">
        <v>304.05461650000001</v>
      </c>
    </row>
    <row r="54" spans="1:19" s="14" customFormat="1" x14ac:dyDescent="0.25">
      <c r="A54" s="8" t="s">
        <v>44</v>
      </c>
      <c r="B54" s="139">
        <v>136.97999999999999</v>
      </c>
      <c r="C54" s="139">
        <v>219.33</v>
      </c>
      <c r="D54" s="72">
        <v>203.62799999999999</v>
      </c>
      <c r="E54" s="72">
        <v>193.52600000000001</v>
      </c>
      <c r="F54" s="72">
        <v>259.45</v>
      </c>
      <c r="G54" s="72">
        <v>194.53</v>
      </c>
      <c r="H54" s="72">
        <v>221.28323079999998</v>
      </c>
      <c r="I54" s="72">
        <v>175.28800000000001</v>
      </c>
      <c r="J54" s="72">
        <v>150.76</v>
      </c>
      <c r="K54" s="72">
        <v>131.065</v>
      </c>
      <c r="L54" s="72">
        <v>83.254999999999995</v>
      </c>
      <c r="M54" s="72">
        <v>50.498889500000004</v>
      </c>
      <c r="N54" s="72">
        <v>43.911999999999999</v>
      </c>
      <c r="O54" s="72">
        <v>-39.332000000000001</v>
      </c>
      <c r="P54" s="72">
        <v>-65.655008999999993</v>
      </c>
      <c r="Q54" s="72">
        <v>-139.27139450000001</v>
      </c>
      <c r="R54" s="72">
        <v>105.874056</v>
      </c>
      <c r="S54" s="72">
        <v>103.1041063</v>
      </c>
    </row>
    <row r="55" spans="1:19" s="14" customFormat="1" x14ac:dyDescent="0.25">
      <c r="A55" s="6" t="s">
        <v>8</v>
      </c>
      <c r="B55" s="147">
        <v>-480.81</v>
      </c>
      <c r="C55" s="147">
        <v>-225.78</v>
      </c>
      <c r="D55" s="52">
        <v>-392.16</v>
      </c>
      <c r="E55" s="52">
        <v>215.417</v>
      </c>
      <c r="F55" s="52">
        <v>6267.4750000000004</v>
      </c>
      <c r="G55" s="52">
        <v>1025.4100000000001</v>
      </c>
      <c r="H55" s="52">
        <v>1088.3849240999998</v>
      </c>
      <c r="I55" s="52">
        <v>1029.7046</v>
      </c>
      <c r="J55" s="52">
        <v>1004.26</v>
      </c>
      <c r="K55" s="52">
        <v>548.74099999999999</v>
      </c>
      <c r="L55" s="52">
        <v>546.48900000000003</v>
      </c>
      <c r="M55" s="52">
        <v>406.77336830000002</v>
      </c>
      <c r="N55" s="52">
        <v>33.314999999999998</v>
      </c>
      <c r="O55" s="52">
        <v>1704.8440000000001</v>
      </c>
      <c r="P55" s="52">
        <v>1836.1670187</v>
      </c>
      <c r="Q55" s="52">
        <v>2195.7302107999994</v>
      </c>
      <c r="R55" s="52">
        <v>2710.5257208000003</v>
      </c>
      <c r="S55" s="52">
        <v>2050.1884957000002</v>
      </c>
    </row>
    <row r="56" spans="1:19" x14ac:dyDescent="0.25">
      <c r="A56" s="9"/>
      <c r="B56" s="9"/>
      <c r="C56" s="9"/>
    </row>
  </sheetData>
  <hyperlinks>
    <hyperlink ref="A2" location="Content!A1" display="Back to Content" xr:uid="{00000000-0004-0000-0F00-000000000000}"/>
  </hyperlinks>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2"/>
  <sheetViews>
    <sheetView zoomScale="90" zoomScaleNormal="90" workbookViewId="0">
      <pane ySplit="4" topLeftCell="A5" activePane="bottomLeft" state="frozen"/>
      <selection pane="bottomLeft"/>
    </sheetView>
  </sheetViews>
  <sheetFormatPr defaultColWidth="8.7109375" defaultRowHeight="15" x14ac:dyDescent="0.25"/>
  <cols>
    <col min="1" max="1" width="40" style="2" customWidth="1"/>
    <col min="2" max="3" width="45.7109375" style="24" customWidth="1"/>
    <col min="4" max="4" width="8.7109375" style="1"/>
    <col min="5" max="5" width="42" style="1" customWidth="1"/>
    <col min="6" max="7" width="45.7109375" style="1" customWidth="1"/>
    <col min="8" max="16384" width="8.7109375" style="1"/>
  </cols>
  <sheetData>
    <row r="1" spans="1:7" x14ac:dyDescent="0.25">
      <c r="A1" s="2" t="s">
        <v>101</v>
      </c>
      <c r="E1" s="2" t="s">
        <v>328</v>
      </c>
    </row>
    <row r="2" spans="1:7" x14ac:dyDescent="0.25">
      <c r="A2" s="159" t="s">
        <v>202</v>
      </c>
    </row>
    <row r="3" spans="1:7" x14ac:dyDescent="0.25">
      <c r="A3" s="159"/>
    </row>
    <row r="4" spans="1:7" x14ac:dyDescent="0.25">
      <c r="A4" s="160" t="s">
        <v>286</v>
      </c>
      <c r="B4" s="160" t="s">
        <v>287</v>
      </c>
      <c r="C4" s="160" t="s">
        <v>288</v>
      </c>
      <c r="E4" s="160" t="s">
        <v>295</v>
      </c>
      <c r="F4" s="160" t="s">
        <v>287</v>
      </c>
      <c r="G4" s="160" t="s">
        <v>296</v>
      </c>
    </row>
    <row r="5" spans="1:7" ht="150" x14ac:dyDescent="0.25">
      <c r="A5" s="170" t="s">
        <v>293</v>
      </c>
      <c r="B5" s="162" t="s">
        <v>393</v>
      </c>
      <c r="C5" s="163" t="s">
        <v>394</v>
      </c>
      <c r="E5" s="161" t="s">
        <v>329</v>
      </c>
      <c r="F5" s="162" t="s">
        <v>397</v>
      </c>
      <c r="G5" s="163" t="s">
        <v>398</v>
      </c>
    </row>
    <row r="6" spans="1:7" ht="75" x14ac:dyDescent="0.25">
      <c r="A6" s="171" t="s">
        <v>294</v>
      </c>
      <c r="B6" s="164" t="s">
        <v>103</v>
      </c>
      <c r="C6" s="163" t="s">
        <v>198</v>
      </c>
      <c r="E6" s="161" t="s">
        <v>297</v>
      </c>
      <c r="F6" s="164" t="s">
        <v>298</v>
      </c>
      <c r="G6" s="163" t="s">
        <v>330</v>
      </c>
    </row>
    <row r="7" spans="1:7" ht="75" x14ac:dyDescent="0.25">
      <c r="A7" s="171" t="s">
        <v>391</v>
      </c>
      <c r="B7" s="164" t="s">
        <v>392</v>
      </c>
      <c r="C7" s="163" t="s">
        <v>198</v>
      </c>
      <c r="E7" s="161" t="s">
        <v>395</v>
      </c>
      <c r="F7" s="164" t="s">
        <v>396</v>
      </c>
      <c r="G7" s="163" t="s">
        <v>330</v>
      </c>
    </row>
    <row r="8" spans="1:7" ht="60" x14ac:dyDescent="0.25">
      <c r="A8" s="171" t="s">
        <v>199</v>
      </c>
      <c r="B8" s="165" t="s">
        <v>346</v>
      </c>
      <c r="C8" s="163" t="s">
        <v>337</v>
      </c>
      <c r="E8" s="161" t="s">
        <v>299</v>
      </c>
      <c r="F8" s="165" t="s">
        <v>300</v>
      </c>
      <c r="G8" s="163" t="s">
        <v>301</v>
      </c>
    </row>
    <row r="9" spans="1:7" ht="105" x14ac:dyDescent="0.25">
      <c r="A9" s="171" t="s">
        <v>1</v>
      </c>
      <c r="B9" s="165" t="s">
        <v>200</v>
      </c>
      <c r="C9" s="163" t="s">
        <v>104</v>
      </c>
      <c r="E9" s="161" t="s">
        <v>302</v>
      </c>
      <c r="F9" s="165" t="s">
        <v>303</v>
      </c>
      <c r="G9" s="163" t="s">
        <v>342</v>
      </c>
    </row>
    <row r="10" spans="1:7" ht="120" x14ac:dyDescent="0.25">
      <c r="A10" s="171" t="s">
        <v>5</v>
      </c>
      <c r="B10" s="164" t="s">
        <v>371</v>
      </c>
      <c r="C10" s="167" t="s">
        <v>113</v>
      </c>
      <c r="E10" s="166" t="s">
        <v>304</v>
      </c>
      <c r="F10" s="164" t="s">
        <v>372</v>
      </c>
      <c r="G10" s="167" t="s">
        <v>305</v>
      </c>
    </row>
    <row r="11" spans="1:7" ht="105" x14ac:dyDescent="0.25">
      <c r="A11" s="183" t="s">
        <v>28</v>
      </c>
      <c r="B11" s="183" t="s">
        <v>347</v>
      </c>
      <c r="C11" s="196" t="s">
        <v>348</v>
      </c>
      <c r="E11" s="166" t="s">
        <v>349</v>
      </c>
      <c r="F11" s="162" t="s">
        <v>350</v>
      </c>
      <c r="G11" s="163" t="s">
        <v>351</v>
      </c>
    </row>
    <row r="12" spans="1:7" ht="120" x14ac:dyDescent="0.25">
      <c r="A12" s="171" t="s">
        <v>95</v>
      </c>
      <c r="B12" s="162" t="s">
        <v>96</v>
      </c>
      <c r="C12" s="163" t="s">
        <v>97</v>
      </c>
      <c r="E12" s="166" t="s">
        <v>332</v>
      </c>
      <c r="F12" s="162" t="s">
        <v>331</v>
      </c>
      <c r="G12" s="163" t="s">
        <v>343</v>
      </c>
    </row>
    <row r="13" spans="1:7" ht="60" x14ac:dyDescent="0.25">
      <c r="A13" s="171" t="s">
        <v>184</v>
      </c>
      <c r="B13" s="164" t="s">
        <v>201</v>
      </c>
      <c r="C13" s="167" t="s">
        <v>105</v>
      </c>
      <c r="E13" s="161" t="s">
        <v>306</v>
      </c>
      <c r="F13" s="164" t="s">
        <v>307</v>
      </c>
      <c r="G13" s="167" t="s">
        <v>308</v>
      </c>
    </row>
    <row r="14" spans="1:7" ht="120" x14ac:dyDescent="0.25">
      <c r="A14" s="171" t="s">
        <v>2</v>
      </c>
      <c r="B14" s="165" t="s">
        <v>98</v>
      </c>
      <c r="C14" s="167" t="s">
        <v>106</v>
      </c>
      <c r="E14" s="161" t="s">
        <v>2</v>
      </c>
      <c r="F14" s="165" t="s">
        <v>309</v>
      </c>
      <c r="G14" s="167" t="s">
        <v>333</v>
      </c>
    </row>
    <row r="15" spans="1:7" ht="45" x14ac:dyDescent="0.25">
      <c r="A15" s="171" t="s">
        <v>3</v>
      </c>
      <c r="B15" s="165" t="s">
        <v>4</v>
      </c>
      <c r="C15" s="163" t="s">
        <v>107</v>
      </c>
      <c r="E15" s="161" t="s">
        <v>310</v>
      </c>
      <c r="F15" s="165" t="s">
        <v>311</v>
      </c>
      <c r="G15" s="163" t="s">
        <v>312</v>
      </c>
    </row>
    <row r="16" spans="1:7" ht="60" x14ac:dyDescent="0.25">
      <c r="A16" s="171" t="s">
        <v>6</v>
      </c>
      <c r="B16" s="162" t="s">
        <v>345</v>
      </c>
      <c r="C16" s="163" t="s">
        <v>344</v>
      </c>
      <c r="E16" s="161" t="s">
        <v>313</v>
      </c>
      <c r="F16" s="162" t="s">
        <v>334</v>
      </c>
      <c r="G16" s="163" t="s">
        <v>314</v>
      </c>
    </row>
    <row r="17" spans="1:7" ht="60" x14ac:dyDescent="0.25">
      <c r="A17" s="171" t="s">
        <v>114</v>
      </c>
      <c r="B17" s="164" t="s">
        <v>115</v>
      </c>
      <c r="C17" s="167" t="s">
        <v>116</v>
      </c>
      <c r="E17" s="166" t="s">
        <v>316</v>
      </c>
      <c r="F17" s="164" t="s">
        <v>317</v>
      </c>
      <c r="G17" s="167" t="s">
        <v>318</v>
      </c>
    </row>
    <row r="18" spans="1:7" ht="45" x14ac:dyDescent="0.25">
      <c r="A18" s="171" t="s">
        <v>9</v>
      </c>
      <c r="B18" s="164" t="s">
        <v>367</v>
      </c>
      <c r="C18" s="167" t="s">
        <v>108</v>
      </c>
      <c r="E18" s="161" t="s">
        <v>9</v>
      </c>
      <c r="F18" s="164" t="s">
        <v>335</v>
      </c>
      <c r="G18" s="167" t="s">
        <v>315</v>
      </c>
    </row>
    <row r="19" spans="1:7" ht="60" x14ac:dyDescent="0.25">
      <c r="A19" s="171" t="s">
        <v>7</v>
      </c>
      <c r="B19" s="168" t="s">
        <v>109</v>
      </c>
      <c r="C19" s="163" t="s">
        <v>110</v>
      </c>
      <c r="E19" s="161" t="s">
        <v>319</v>
      </c>
      <c r="F19" s="168" t="s">
        <v>320</v>
      </c>
      <c r="G19" s="163" t="s">
        <v>321</v>
      </c>
    </row>
    <row r="20" spans="1:7" ht="120" x14ac:dyDescent="0.25">
      <c r="A20" s="171" t="s">
        <v>8</v>
      </c>
      <c r="B20" s="162" t="s">
        <v>352</v>
      </c>
      <c r="C20" s="163" t="s">
        <v>366</v>
      </c>
      <c r="E20" s="161" t="s">
        <v>322</v>
      </c>
      <c r="F20" s="162" t="s">
        <v>353</v>
      </c>
      <c r="G20" s="163" t="s">
        <v>323</v>
      </c>
    </row>
    <row r="21" spans="1:7" ht="60" x14ac:dyDescent="0.25">
      <c r="A21" s="171" t="s">
        <v>292</v>
      </c>
      <c r="B21" s="164" t="s">
        <v>111</v>
      </c>
      <c r="C21" s="169" t="s">
        <v>112</v>
      </c>
      <c r="E21" s="166" t="s">
        <v>336</v>
      </c>
      <c r="F21" s="164" t="s">
        <v>324</v>
      </c>
      <c r="G21" s="169" t="s">
        <v>325</v>
      </c>
    </row>
    <row r="22" spans="1:7" ht="139.5" customHeight="1" x14ac:dyDescent="0.25">
      <c r="A22" s="171" t="s">
        <v>99</v>
      </c>
      <c r="B22" s="164" t="s">
        <v>399</v>
      </c>
      <c r="C22" s="163" t="s">
        <v>100</v>
      </c>
      <c r="E22" s="161" t="s">
        <v>326</v>
      </c>
      <c r="F22" s="164" t="s">
        <v>400</v>
      </c>
      <c r="G22" s="163" t="s">
        <v>327</v>
      </c>
    </row>
  </sheetData>
  <hyperlinks>
    <hyperlink ref="A2" location="Content!A1" display="Back to Content" xr:uid="{00000000-0004-0000-10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6"/>
  <sheetViews>
    <sheetView zoomScale="90" zoomScaleNormal="90" workbookViewId="0">
      <pane xSplit="1" ySplit="4" topLeftCell="C5" activePane="bottomRight" state="frozen"/>
      <selection pane="topRight" activeCell="B1" sqref="B1"/>
      <selection pane="bottomLeft" activeCell="A5" sqref="A5"/>
      <selection pane="bottomRight" activeCell="C1" sqref="C1"/>
    </sheetView>
  </sheetViews>
  <sheetFormatPr defaultRowHeight="15" x14ac:dyDescent="0.25"/>
  <cols>
    <col min="1" max="1" width="56.42578125" style="6" bestFit="1" customWidth="1"/>
    <col min="6" max="6" width="9.140625" customWidth="1"/>
    <col min="9" max="9" width="9.140625" customWidth="1"/>
  </cols>
  <sheetData>
    <row r="1" spans="1:17" x14ac:dyDescent="0.25">
      <c r="A1" s="7" t="s">
        <v>280</v>
      </c>
    </row>
    <row r="2" spans="1:17" x14ac:dyDescent="0.25">
      <c r="A2" s="89" t="s">
        <v>202</v>
      </c>
    </row>
    <row r="3" spans="1:17" x14ac:dyDescent="0.25">
      <c r="A3" s="89"/>
    </row>
    <row r="4" spans="1:17" x14ac:dyDescent="0.25">
      <c r="A4" s="25" t="s">
        <v>203</v>
      </c>
      <c r="B4" s="102" t="s">
        <v>21</v>
      </c>
      <c r="C4" s="102" t="s">
        <v>22</v>
      </c>
      <c r="D4" s="102" t="s">
        <v>20</v>
      </c>
      <c r="E4" s="102" t="s">
        <v>23</v>
      </c>
      <c r="F4" s="102" t="s">
        <v>24</v>
      </c>
      <c r="G4" s="102" t="s">
        <v>264</v>
      </c>
      <c r="H4" s="102" t="s">
        <v>289</v>
      </c>
      <c r="I4" s="102" t="s">
        <v>338</v>
      </c>
      <c r="J4" s="102" t="s">
        <v>354</v>
      </c>
      <c r="K4" s="102" t="s">
        <v>359</v>
      </c>
      <c r="L4" s="102" t="s">
        <v>368</v>
      </c>
      <c r="M4" s="102" t="s">
        <v>373</v>
      </c>
      <c r="N4" s="102" t="s">
        <v>377</v>
      </c>
      <c r="O4" s="102" t="s">
        <v>382</v>
      </c>
      <c r="P4" s="102" t="s">
        <v>385</v>
      </c>
      <c r="Q4" s="102" t="s">
        <v>401</v>
      </c>
    </row>
    <row r="5" spans="1:17" s="14" customFormat="1" x14ac:dyDescent="0.25">
      <c r="A5" s="6" t="s">
        <v>12</v>
      </c>
      <c r="B5" s="52">
        <v>2301.989</v>
      </c>
      <c r="C5" s="52">
        <v>2454.8850000000002</v>
      </c>
      <c r="D5" s="52">
        <v>2189.6170000000002</v>
      </c>
      <c r="E5" s="52">
        <v>2334.4445784000018</v>
      </c>
      <c r="F5" s="52">
        <v>2090.8214616999999</v>
      </c>
      <c r="G5" s="52">
        <v>1489.04</v>
      </c>
      <c r="H5" s="52">
        <v>1747.93</v>
      </c>
      <c r="I5" s="52">
        <v>1935</v>
      </c>
      <c r="J5" s="52">
        <v>1660.9970000000001</v>
      </c>
      <c r="K5" s="52">
        <v>1957.8756389999999</v>
      </c>
      <c r="L5" s="52">
        <v>1934.751</v>
      </c>
      <c r="M5" s="52">
        <v>2308.65</v>
      </c>
      <c r="N5" s="52">
        <v>2484.1411405000003</v>
      </c>
      <c r="O5" s="52">
        <v>2730.5315300999996</v>
      </c>
      <c r="P5" s="52">
        <v>2782.2841070000009</v>
      </c>
      <c r="Q5" s="52">
        <v>3039.8873905999985</v>
      </c>
    </row>
    <row r="6" spans="1:17" s="14" customFormat="1" x14ac:dyDescent="0.25">
      <c r="A6" s="18" t="s">
        <v>45</v>
      </c>
      <c r="B6" s="53">
        <v>-1440.953</v>
      </c>
      <c r="C6" s="53">
        <v>-1578.547</v>
      </c>
      <c r="D6" s="53">
        <v>-1456.9749999999999</v>
      </c>
      <c r="E6" s="53">
        <v>-1563.3170686000008</v>
      </c>
      <c r="F6" s="52">
        <v>-1321.582850499999</v>
      </c>
      <c r="G6" s="52">
        <v>-1060.94</v>
      </c>
      <c r="H6" s="52">
        <v>-1179.77</v>
      </c>
      <c r="I6" s="52">
        <v>-1334</v>
      </c>
      <c r="J6" s="52">
        <v>-1110.172</v>
      </c>
      <c r="K6" s="52">
        <v>-1287.0558899000002</v>
      </c>
      <c r="L6" s="52">
        <v>-1259.443</v>
      </c>
      <c r="M6" s="52">
        <v>-1552.943</v>
      </c>
      <c r="N6" s="52">
        <v>-1659.8458135999997</v>
      </c>
      <c r="O6" s="52">
        <v>-1831.3635068000006</v>
      </c>
      <c r="P6" s="52">
        <v>-1857.1631653999993</v>
      </c>
      <c r="Q6" s="52">
        <v>-2072.3394091999999</v>
      </c>
    </row>
    <row r="7" spans="1:17" s="14" customFormat="1" x14ac:dyDescent="0.25">
      <c r="A7" s="15" t="s">
        <v>46</v>
      </c>
      <c r="B7" s="53">
        <v>861.03599999999994</v>
      </c>
      <c r="C7" s="53">
        <v>876.33799999999997</v>
      </c>
      <c r="D7" s="53">
        <v>732.64200000000005</v>
      </c>
      <c r="E7" s="54">
        <v>771.12750980000112</v>
      </c>
      <c r="F7" s="52">
        <v>769.23861120000083</v>
      </c>
      <c r="G7" s="52">
        <v>428.1</v>
      </c>
      <c r="H7" s="52">
        <v>568.16</v>
      </c>
      <c r="I7" s="52">
        <v>602</v>
      </c>
      <c r="J7" s="52">
        <v>550.82500000000005</v>
      </c>
      <c r="K7" s="52">
        <v>670.81974909999963</v>
      </c>
      <c r="L7" s="52">
        <v>675.30799999999999</v>
      </c>
      <c r="M7" s="52">
        <v>755.70699999999999</v>
      </c>
      <c r="N7" s="52">
        <v>824.29532690000065</v>
      </c>
      <c r="O7" s="52">
        <v>899.16802329999905</v>
      </c>
      <c r="P7" s="52">
        <v>925.12094160000152</v>
      </c>
      <c r="Q7" s="52">
        <v>967.54798139999866</v>
      </c>
    </row>
    <row r="8" spans="1:17" s="14" customFormat="1" x14ac:dyDescent="0.25">
      <c r="A8" s="6" t="s">
        <v>47</v>
      </c>
      <c r="B8" s="52">
        <v>-424.16399999999999</v>
      </c>
      <c r="C8" s="52">
        <v>-438.49299999999999</v>
      </c>
      <c r="D8" s="52">
        <v>-444.57299999999998</v>
      </c>
      <c r="E8" s="55">
        <v>-391.64790419999986</v>
      </c>
      <c r="F8" s="52">
        <v>-387.8182577</v>
      </c>
      <c r="G8" s="52">
        <v>-301.70999999999998</v>
      </c>
      <c r="H8" s="52">
        <v>-339.46</v>
      </c>
      <c r="I8" s="52">
        <v>-326</v>
      </c>
      <c r="J8" s="52">
        <v>-316.733</v>
      </c>
      <c r="K8" s="52">
        <v>-334.11186970000006</v>
      </c>
      <c r="L8" s="52">
        <v>-344.10300000000001</v>
      </c>
      <c r="M8" s="52">
        <v>-387.29899999999998</v>
      </c>
      <c r="N8" s="52">
        <v>-410.72598749999997</v>
      </c>
      <c r="O8" s="52">
        <v>-468.11431749999997</v>
      </c>
      <c r="P8" s="52">
        <v>-448.09004099999987</v>
      </c>
      <c r="Q8" s="52">
        <v>-501.89402569999993</v>
      </c>
    </row>
    <row r="9" spans="1:17" s="14" customFormat="1" x14ac:dyDescent="0.25">
      <c r="A9" s="6" t="s">
        <v>48</v>
      </c>
      <c r="B9" s="52">
        <v>-133.178</v>
      </c>
      <c r="C9" s="52">
        <v>-36.423999999999999</v>
      </c>
      <c r="D9" s="52">
        <v>-170.1</v>
      </c>
      <c r="E9" s="55">
        <v>-242.26523779999999</v>
      </c>
      <c r="F9" s="52">
        <v>-178.5471278</v>
      </c>
      <c r="G9" s="52">
        <v>-143.75</v>
      </c>
      <c r="H9" s="52">
        <v>-147.96</v>
      </c>
      <c r="I9" s="52">
        <v>-161</v>
      </c>
      <c r="J9" s="52">
        <v>-146.55699999999999</v>
      </c>
      <c r="K9" s="52">
        <v>-155.04526859999999</v>
      </c>
      <c r="L9" s="52">
        <v>-163.97200000000001</v>
      </c>
      <c r="M9" s="52">
        <v>-186.34100000000001</v>
      </c>
      <c r="N9" s="52">
        <v>-222.96903309999999</v>
      </c>
      <c r="O9" s="52">
        <v>-199.06767330000002</v>
      </c>
      <c r="P9" s="52">
        <v>-201.15975810000006</v>
      </c>
      <c r="Q9" s="52">
        <v>-195.3270695999999</v>
      </c>
    </row>
    <row r="10" spans="1:17" s="14" customFormat="1" x14ac:dyDescent="0.25">
      <c r="A10" s="22" t="s">
        <v>49</v>
      </c>
      <c r="B10" s="52">
        <v>-2.5070000000000001</v>
      </c>
      <c r="C10" s="52">
        <v>-0.64800000000000002</v>
      </c>
      <c r="D10" s="52">
        <v>7.577</v>
      </c>
      <c r="E10" s="55">
        <v>27.721906600000001</v>
      </c>
      <c r="F10" s="52">
        <v>1.6479131</v>
      </c>
      <c r="G10" s="52">
        <v>-0.23</v>
      </c>
      <c r="H10" s="52">
        <v>0.14000000000000001</v>
      </c>
      <c r="I10" s="52">
        <v>4</v>
      </c>
      <c r="J10" s="52">
        <v>-8.9999999999999993E-3</v>
      </c>
      <c r="K10" s="52">
        <v>-1.1282131999999998</v>
      </c>
      <c r="L10" s="52">
        <v>15.634</v>
      </c>
      <c r="M10" s="52">
        <v>-41.417999999999999</v>
      </c>
      <c r="N10" s="52">
        <v>7.9655368999999991</v>
      </c>
      <c r="O10" s="52">
        <v>-35.968623899999997</v>
      </c>
      <c r="P10" s="52">
        <v>0.97924550000000377</v>
      </c>
      <c r="Q10" s="52">
        <v>13.656684699999998</v>
      </c>
    </row>
    <row r="11" spans="1:17" s="22" customFormat="1" ht="15" customHeight="1" x14ac:dyDescent="0.25">
      <c r="A11" s="22" t="s">
        <v>11</v>
      </c>
      <c r="B11" s="56">
        <v>301.18599999999998</v>
      </c>
      <c r="C11" s="56">
        <v>400.774</v>
      </c>
      <c r="D11" s="56">
        <v>125.547</v>
      </c>
      <c r="E11" s="57">
        <v>164.93999540000189</v>
      </c>
      <c r="F11" s="58">
        <v>205.07019600000064</v>
      </c>
      <c r="G11" s="58">
        <v>-18.13</v>
      </c>
      <c r="H11" s="58">
        <v>80.89</v>
      </c>
      <c r="I11" s="58">
        <v>119</v>
      </c>
      <c r="J11" s="58">
        <v>87.525000000000006</v>
      </c>
      <c r="K11" s="58">
        <v>180.53455029999981</v>
      </c>
      <c r="L11" s="58">
        <v>182.86799999999999</v>
      </c>
      <c r="M11" s="58">
        <v>140.65</v>
      </c>
      <c r="N11" s="58">
        <v>198.56584320000087</v>
      </c>
      <c r="O11" s="58">
        <v>196.01740859999933</v>
      </c>
      <c r="P11" s="58">
        <v>276.85038800000063</v>
      </c>
      <c r="Q11" s="58">
        <v>283.98357079999892</v>
      </c>
    </row>
    <row r="12" spans="1:17" s="175" customFormat="1" x14ac:dyDescent="0.25">
      <c r="A12" s="22" t="s">
        <v>50</v>
      </c>
      <c r="B12" s="56">
        <v>-2.931</v>
      </c>
      <c r="C12" s="56">
        <v>-0.85099999999999998</v>
      </c>
      <c r="D12" s="56">
        <v>-3.5019999999999998</v>
      </c>
      <c r="E12" s="57">
        <v>-7.4845275000000981</v>
      </c>
      <c r="F12" s="59">
        <v>-1.9250151999997911</v>
      </c>
      <c r="G12" s="59">
        <v>-8.0500000000000007</v>
      </c>
      <c r="H12" s="59">
        <v>-8.33</v>
      </c>
      <c r="I12" s="59">
        <v>-5</v>
      </c>
      <c r="J12" s="59">
        <v>-4.3310000000000004</v>
      </c>
      <c r="K12" s="59">
        <v>-5.0077950999996688</v>
      </c>
      <c r="L12" s="59">
        <v>-5.1239999999999997</v>
      </c>
      <c r="M12" s="59">
        <v>10.313000000000001</v>
      </c>
      <c r="N12" s="59">
        <v>4.568318200000002</v>
      </c>
      <c r="O12" s="59">
        <v>-8.0383920000000302</v>
      </c>
      <c r="P12" s="59">
        <v>-21.66249340000012</v>
      </c>
      <c r="Q12" s="59">
        <v>-35.515093599999936</v>
      </c>
    </row>
    <row r="13" spans="1:17" s="175" customFormat="1" x14ac:dyDescent="0.25">
      <c r="A13" s="12" t="s">
        <v>51</v>
      </c>
      <c r="B13" s="58">
        <v>298.255</v>
      </c>
      <c r="C13" s="58">
        <v>399.923</v>
      </c>
      <c r="D13" s="58">
        <v>122.045</v>
      </c>
      <c r="E13" s="60">
        <v>157.45546790000179</v>
      </c>
      <c r="F13" s="59">
        <v>203.14518080000084</v>
      </c>
      <c r="G13" s="59">
        <v>-26.18</v>
      </c>
      <c r="H13" s="59">
        <v>72.56</v>
      </c>
      <c r="I13" s="59">
        <v>113</v>
      </c>
      <c r="J13" s="59">
        <v>83.192999999999998</v>
      </c>
      <c r="K13" s="59">
        <v>175.52675520000014</v>
      </c>
      <c r="L13" s="59">
        <v>177.744</v>
      </c>
      <c r="M13" s="59">
        <v>150.96299999999999</v>
      </c>
      <c r="N13" s="59">
        <v>203.1341614000001</v>
      </c>
      <c r="O13" s="59">
        <v>187.97901659999985</v>
      </c>
      <c r="P13" s="59">
        <v>255.18789460000121</v>
      </c>
      <c r="Q13" s="59">
        <v>248.46847719999914</v>
      </c>
    </row>
    <row r="14" spans="1:17" s="22" customFormat="1" x14ac:dyDescent="0.25">
      <c r="A14" s="12" t="s">
        <v>27</v>
      </c>
      <c r="B14" s="58">
        <v>-57.23</v>
      </c>
      <c r="C14" s="58">
        <v>-274.197</v>
      </c>
      <c r="D14" s="58">
        <v>6.3159999999999998</v>
      </c>
      <c r="E14" s="60">
        <v>10.895774799999032</v>
      </c>
      <c r="F14" s="58">
        <v>-44.104668700000047</v>
      </c>
      <c r="G14" s="58">
        <v>-1.79</v>
      </c>
      <c r="H14" s="58">
        <v>4.17</v>
      </c>
      <c r="I14" s="58">
        <v>-43</v>
      </c>
      <c r="J14" s="58">
        <v>-27.798999999999999</v>
      </c>
      <c r="K14" s="58">
        <v>-7.6746840999998085</v>
      </c>
      <c r="L14" s="58">
        <v>-42.728999999999999</v>
      </c>
      <c r="M14" s="58">
        <v>-22.436</v>
      </c>
      <c r="N14" s="58">
        <v>-48.179786599999993</v>
      </c>
      <c r="O14" s="58">
        <v>-56.033848300000002</v>
      </c>
      <c r="P14" s="58">
        <v>-60.024171500000001</v>
      </c>
      <c r="Q14" s="58">
        <v>-44.421260799999985</v>
      </c>
    </row>
    <row r="15" spans="1:17" s="22" customFormat="1" x14ac:dyDescent="0.25">
      <c r="A15" s="21" t="s">
        <v>26</v>
      </c>
      <c r="B15" s="75">
        <v>241.02600000000001</v>
      </c>
      <c r="C15" s="75">
        <v>125.726</v>
      </c>
      <c r="D15" s="75">
        <v>128.36000000000001</v>
      </c>
      <c r="E15" s="78">
        <v>168.35124270000082</v>
      </c>
      <c r="F15" s="88">
        <v>159.0405121000008</v>
      </c>
      <c r="G15" s="88">
        <v>-27.97</v>
      </c>
      <c r="H15" s="88">
        <v>76.73</v>
      </c>
      <c r="I15" s="88">
        <v>70</v>
      </c>
      <c r="J15" s="88">
        <v>55.395000000000003</v>
      </c>
      <c r="K15" s="88">
        <v>167.85207110000033</v>
      </c>
      <c r="L15" s="88">
        <v>135.01400000000001</v>
      </c>
      <c r="M15" s="88">
        <v>128.52699999999999</v>
      </c>
      <c r="N15" s="88">
        <v>154.95435449999985</v>
      </c>
      <c r="O15" s="88">
        <v>131.94518859999977</v>
      </c>
      <c r="P15" s="88">
        <v>195.16372320000167</v>
      </c>
      <c r="Q15" s="88">
        <v>204.04721629999935</v>
      </c>
    </row>
    <row r="16" spans="1:17" s="22" customFormat="1" x14ac:dyDescent="0.25">
      <c r="A16" s="6"/>
      <c r="B16" s="52"/>
      <c r="C16" s="52"/>
      <c r="D16" s="52"/>
      <c r="E16" s="55"/>
      <c r="F16" s="58"/>
      <c r="G16" s="58"/>
      <c r="H16" s="58"/>
      <c r="I16" s="58"/>
      <c r="J16" s="58"/>
      <c r="K16" s="58"/>
      <c r="L16" s="58"/>
      <c r="M16" s="58"/>
      <c r="N16" s="58"/>
      <c r="O16" s="58"/>
      <c r="P16" s="58"/>
      <c r="Q16" s="58"/>
    </row>
    <row r="17" spans="1:17" s="22" customFormat="1" x14ac:dyDescent="0.25">
      <c r="A17" s="6" t="s">
        <v>215</v>
      </c>
      <c r="B17" s="52"/>
      <c r="C17" s="52"/>
      <c r="D17" s="52"/>
      <c r="E17" s="55"/>
      <c r="F17" s="58"/>
      <c r="G17" s="58"/>
      <c r="H17" s="58"/>
      <c r="I17" s="58"/>
      <c r="J17" s="58"/>
      <c r="K17" s="58"/>
      <c r="L17" s="58" t="s">
        <v>119</v>
      </c>
      <c r="M17" s="58"/>
      <c r="N17" s="58"/>
      <c r="O17" s="58"/>
      <c r="P17" s="58"/>
      <c r="Q17" s="58"/>
    </row>
    <row r="18" spans="1:17" s="22" customFormat="1" x14ac:dyDescent="0.25">
      <c r="A18" s="6" t="s">
        <v>216</v>
      </c>
      <c r="B18" s="52">
        <v>18.09</v>
      </c>
      <c r="C18" s="52">
        <v>-59.6</v>
      </c>
      <c r="D18" s="52">
        <v>-49.38</v>
      </c>
      <c r="E18" s="55">
        <v>57.72</v>
      </c>
      <c r="F18" s="58">
        <v>2.2599999999999998</v>
      </c>
      <c r="G18" s="58">
        <v>36.18</v>
      </c>
      <c r="H18" s="58">
        <v>30.73</v>
      </c>
      <c r="I18" s="58">
        <v>13</v>
      </c>
      <c r="J18" s="58">
        <v>46.253</v>
      </c>
      <c r="K18" s="58">
        <v>32.741552700000014</v>
      </c>
      <c r="L18" s="58">
        <v>-9.0459999999999994</v>
      </c>
      <c r="M18" s="58">
        <v>71.474000000000004</v>
      </c>
      <c r="N18" s="58">
        <v>26.165076199999998</v>
      </c>
      <c r="O18" s="58">
        <v>58.581173199999995</v>
      </c>
      <c r="P18" s="58">
        <v>-230.74749539999999</v>
      </c>
      <c r="Q18" s="58">
        <v>-5.9263198000000159</v>
      </c>
    </row>
    <row r="19" spans="1:17" s="22" customFormat="1" x14ac:dyDescent="0.25">
      <c r="A19" s="6" t="s">
        <v>217</v>
      </c>
      <c r="B19" s="52">
        <v>-3.97</v>
      </c>
      <c r="C19" s="52">
        <v>13.84</v>
      </c>
      <c r="D19" s="52">
        <v>9.9499999999999993</v>
      </c>
      <c r="E19" s="55">
        <v>-13.36</v>
      </c>
      <c r="F19" s="58">
        <v>-0.88</v>
      </c>
      <c r="G19" s="58">
        <v>-3.52</v>
      </c>
      <c r="H19" s="58">
        <v>-4.0599999999999996</v>
      </c>
      <c r="I19" s="58">
        <v>1</v>
      </c>
      <c r="J19" s="58">
        <v>-5.9390000000000001</v>
      </c>
      <c r="K19" s="58">
        <v>-4.5676115000000008</v>
      </c>
      <c r="L19" s="58">
        <v>1.3560000000000001</v>
      </c>
      <c r="M19" s="58">
        <v>-8.7620000000000005</v>
      </c>
      <c r="N19" s="58">
        <v>-4.5324732999999995</v>
      </c>
      <c r="O19" s="58">
        <v>-9.3681270000000012</v>
      </c>
      <c r="P19" s="58">
        <v>27.877020899999998</v>
      </c>
      <c r="Q19" s="58">
        <v>0.31233810000000162</v>
      </c>
    </row>
    <row r="20" spans="1:17" s="22" customFormat="1" x14ac:dyDescent="0.25">
      <c r="A20" s="21" t="s">
        <v>15</v>
      </c>
      <c r="B20" s="75">
        <v>14.13</v>
      </c>
      <c r="C20" s="75">
        <v>-45.76</v>
      </c>
      <c r="D20" s="75">
        <v>-39.43</v>
      </c>
      <c r="E20" s="78">
        <v>44.36</v>
      </c>
      <c r="F20" s="88">
        <v>1.38</v>
      </c>
      <c r="G20" s="88">
        <v>32.659999999999997</v>
      </c>
      <c r="H20" s="88">
        <v>26.67</v>
      </c>
      <c r="I20" s="88">
        <v>14</v>
      </c>
      <c r="J20" s="88">
        <v>40.314999999999998</v>
      </c>
      <c r="K20" s="88">
        <v>28.173941200000012</v>
      </c>
      <c r="L20" s="88">
        <v>-7.6909999999999998</v>
      </c>
      <c r="M20" s="88">
        <v>62.712000000000003</v>
      </c>
      <c r="N20" s="88">
        <v>21.632602899999998</v>
      </c>
      <c r="O20" s="88">
        <v>49.213046199999994</v>
      </c>
      <c r="P20" s="88">
        <v>-202.8704745</v>
      </c>
      <c r="Q20" s="88">
        <v>-5.6139817000000143</v>
      </c>
    </row>
    <row r="21" spans="1:17" s="22" customFormat="1" x14ac:dyDescent="0.25">
      <c r="A21" s="6"/>
      <c r="B21" s="52"/>
      <c r="C21" s="52"/>
      <c r="D21" s="52"/>
      <c r="E21" s="55"/>
      <c r="F21" s="58"/>
      <c r="G21" s="58"/>
      <c r="H21" s="58"/>
      <c r="I21" s="58"/>
      <c r="J21" s="58"/>
      <c r="K21" s="58"/>
      <c r="L21" s="58"/>
      <c r="M21" s="58"/>
      <c r="N21" s="58"/>
      <c r="O21" s="58"/>
      <c r="P21" s="58"/>
      <c r="Q21" s="58"/>
    </row>
    <row r="22" spans="1:17" s="22" customFormat="1" ht="30" x14ac:dyDescent="0.25">
      <c r="A22" s="6" t="s">
        <v>218</v>
      </c>
      <c r="B22" s="52"/>
      <c r="C22" s="52"/>
      <c r="D22" s="52"/>
      <c r="E22" s="55"/>
      <c r="F22" s="58"/>
      <c r="G22" s="58"/>
      <c r="H22" s="58"/>
      <c r="I22" s="58"/>
      <c r="J22" s="58"/>
      <c r="K22" s="58"/>
      <c r="L22" s="58"/>
      <c r="M22" s="58"/>
      <c r="N22" s="58"/>
      <c r="O22" s="58"/>
      <c r="P22" s="58"/>
      <c r="Q22" s="58"/>
    </row>
    <row r="23" spans="1:17" s="22" customFormat="1" ht="30" x14ac:dyDescent="0.25">
      <c r="A23" s="6" t="s">
        <v>219</v>
      </c>
      <c r="B23" s="52">
        <v>94.03</v>
      </c>
      <c r="C23" s="52">
        <v>31.24</v>
      </c>
      <c r="D23" s="52">
        <v>51.55</v>
      </c>
      <c r="E23" s="55">
        <v>-76.209999999999994</v>
      </c>
      <c r="F23" s="58">
        <v>184.8</v>
      </c>
      <c r="G23" s="58">
        <v>-206.21</v>
      </c>
      <c r="H23" s="58">
        <v>-41.08</v>
      </c>
      <c r="I23" s="58">
        <v>-200.15</v>
      </c>
      <c r="J23" s="58">
        <v>115.26600000000001</v>
      </c>
      <c r="K23" s="58">
        <v>-64.251928199999995</v>
      </c>
      <c r="L23" s="58">
        <v>44.572000000000003</v>
      </c>
      <c r="M23" s="58">
        <v>58.441000000000003</v>
      </c>
      <c r="N23" s="58">
        <v>49.239709900000008</v>
      </c>
      <c r="O23" s="58">
        <v>225.15905430000001</v>
      </c>
      <c r="P23" s="58">
        <v>118.15435029999995</v>
      </c>
      <c r="Q23" s="58">
        <v>-32.095802199999945</v>
      </c>
    </row>
    <row r="24" spans="1:17" s="22" customFormat="1" x14ac:dyDescent="0.25">
      <c r="A24" s="6" t="s">
        <v>220</v>
      </c>
      <c r="B24" s="72">
        <v>0</v>
      </c>
      <c r="C24" s="52">
        <v>0</v>
      </c>
      <c r="D24" s="52">
        <v>0</v>
      </c>
      <c r="E24" s="55">
        <v>0</v>
      </c>
      <c r="F24" s="58">
        <v>0</v>
      </c>
      <c r="G24" s="58">
        <v>0</v>
      </c>
      <c r="H24" s="58">
        <v>0</v>
      </c>
      <c r="I24" s="58">
        <v>0</v>
      </c>
      <c r="J24" s="58">
        <v>0</v>
      </c>
      <c r="K24" s="58">
        <v>0</v>
      </c>
      <c r="L24" s="58">
        <v>0</v>
      </c>
      <c r="M24" s="58">
        <v>0</v>
      </c>
      <c r="N24" s="58">
        <v>0</v>
      </c>
      <c r="O24" s="58">
        <v>0</v>
      </c>
      <c r="P24" s="58">
        <v>0</v>
      </c>
      <c r="Q24" s="58">
        <v>0</v>
      </c>
    </row>
    <row r="25" spans="1:17" s="22" customFormat="1" x14ac:dyDescent="0.25">
      <c r="A25" s="21" t="s">
        <v>221</v>
      </c>
      <c r="B25" s="52">
        <v>108.16</v>
      </c>
      <c r="C25" s="75">
        <v>-14.52</v>
      </c>
      <c r="D25" s="75">
        <v>12.12</v>
      </c>
      <c r="E25" s="78">
        <v>-31.849</v>
      </c>
      <c r="F25" s="88">
        <v>186.18</v>
      </c>
      <c r="G25" s="88">
        <v>-173.55</v>
      </c>
      <c r="H25" s="88">
        <v>-14.41</v>
      </c>
      <c r="I25" s="88">
        <v>-186.07</v>
      </c>
      <c r="J25" s="88">
        <v>155.58000000000001</v>
      </c>
      <c r="K25" s="88">
        <v>-36.077986999999979</v>
      </c>
      <c r="L25" s="88">
        <v>36.881</v>
      </c>
      <c r="M25" s="88">
        <v>121.15300000000001</v>
      </c>
      <c r="N25" s="88">
        <v>70.872312800000003</v>
      </c>
      <c r="O25" s="88">
        <v>274.37210049999999</v>
      </c>
      <c r="P25" s="88">
        <v>-84.716124200000053</v>
      </c>
      <c r="Q25" s="88">
        <v>-37.709783899999962</v>
      </c>
    </row>
    <row r="26" spans="1:17" s="22" customFormat="1" x14ac:dyDescent="0.25">
      <c r="A26" s="21" t="s">
        <v>222</v>
      </c>
      <c r="B26" s="75">
        <v>349.18</v>
      </c>
      <c r="C26" s="75">
        <v>111.21</v>
      </c>
      <c r="D26" s="75">
        <v>140.47999999999999</v>
      </c>
      <c r="E26" s="78">
        <v>136.50299999999999</v>
      </c>
      <c r="F26" s="88">
        <v>345.22</v>
      </c>
      <c r="G26" s="88">
        <v>-201.52</v>
      </c>
      <c r="H26" s="88">
        <v>62.32</v>
      </c>
      <c r="I26" s="88">
        <v>-116.11</v>
      </c>
      <c r="J26" s="88">
        <v>210.97499999999999</v>
      </c>
      <c r="K26" s="88">
        <v>131.77408410000035</v>
      </c>
      <c r="L26" s="88">
        <v>171.89500000000001</v>
      </c>
      <c r="M26" s="88">
        <v>249.68</v>
      </c>
      <c r="N26" s="88">
        <v>225.82666729999985</v>
      </c>
      <c r="O26" s="88">
        <v>406.31728909999975</v>
      </c>
      <c r="P26" s="88">
        <v>110.44759900000162</v>
      </c>
      <c r="Q26" s="88">
        <v>166.33743239999939</v>
      </c>
    </row>
    <row r="27" spans="1:17" s="22" customFormat="1" x14ac:dyDescent="0.25">
      <c r="A27" s="6"/>
      <c r="B27" s="52"/>
      <c r="C27" s="52"/>
      <c r="D27" s="52"/>
      <c r="E27" s="55"/>
      <c r="F27" s="58"/>
      <c r="G27" s="58"/>
      <c r="H27" s="58"/>
      <c r="I27" s="58"/>
      <c r="J27" s="58"/>
      <c r="K27" s="58"/>
      <c r="L27" s="58"/>
      <c r="M27" s="58"/>
      <c r="N27" s="58"/>
      <c r="O27" s="58"/>
      <c r="P27" s="58"/>
      <c r="Q27" s="58"/>
    </row>
    <row r="28" spans="1:17" s="22" customFormat="1" x14ac:dyDescent="0.25">
      <c r="A28" s="12" t="s">
        <v>54</v>
      </c>
      <c r="B28" s="61"/>
      <c r="C28" s="61"/>
      <c r="D28" s="61"/>
      <c r="E28" s="61"/>
      <c r="F28" s="58"/>
      <c r="G28" s="58"/>
      <c r="H28" s="58"/>
      <c r="I28" s="58"/>
      <c r="J28" s="58"/>
      <c r="K28" s="58"/>
      <c r="L28" s="58"/>
      <c r="M28" s="58"/>
      <c r="N28" s="58"/>
      <c r="O28" s="58"/>
      <c r="P28" s="58"/>
      <c r="Q28" s="58"/>
    </row>
    <row r="29" spans="1:17" s="22" customFormat="1" x14ac:dyDescent="0.25">
      <c r="A29" s="12" t="s">
        <v>53</v>
      </c>
      <c r="B29" s="60">
        <v>241.02600000000001</v>
      </c>
      <c r="C29" s="60">
        <v>125.726</v>
      </c>
      <c r="D29" s="60">
        <v>128.36000000000001</v>
      </c>
      <c r="E29" s="55">
        <v>168.35124270000082</v>
      </c>
      <c r="F29" s="52">
        <v>159.0405121000008</v>
      </c>
      <c r="G29" s="52">
        <v>-27.97</v>
      </c>
      <c r="H29" s="52">
        <v>76.73</v>
      </c>
      <c r="I29" s="52">
        <v>70</v>
      </c>
      <c r="J29" s="52">
        <v>55.395000000000003</v>
      </c>
      <c r="K29" s="52">
        <v>167.85207110000033</v>
      </c>
      <c r="L29" s="52">
        <v>135.01400000000001</v>
      </c>
      <c r="M29" s="52">
        <v>128.52699999999999</v>
      </c>
      <c r="N29" s="52">
        <v>154.95435449999985</v>
      </c>
      <c r="O29" s="52">
        <v>131.94518859999977</v>
      </c>
      <c r="P29" s="52">
        <v>195.16372320000167</v>
      </c>
      <c r="Q29" s="52">
        <v>204.04721629999935</v>
      </c>
    </row>
    <row r="30" spans="1:17" s="14" customFormat="1" x14ac:dyDescent="0.25">
      <c r="A30" s="110" t="s">
        <v>15</v>
      </c>
      <c r="B30" s="78">
        <v>241.02600000000001</v>
      </c>
      <c r="C30" s="78">
        <v>125.726</v>
      </c>
      <c r="D30" s="78">
        <v>128.36000000000001</v>
      </c>
      <c r="E30" s="78">
        <v>168.35124270000082</v>
      </c>
      <c r="F30" s="75">
        <v>159.0405121000008</v>
      </c>
      <c r="G30" s="75">
        <v>-27.97</v>
      </c>
      <c r="H30" s="75">
        <v>76.73</v>
      </c>
      <c r="I30" s="75">
        <v>70</v>
      </c>
      <c r="J30" s="75">
        <v>55.395000000000003</v>
      </c>
      <c r="K30" s="75">
        <v>167.85207110000033</v>
      </c>
      <c r="L30" s="75">
        <v>135.01400000000001</v>
      </c>
      <c r="M30" s="75">
        <v>128.52699999999999</v>
      </c>
      <c r="N30" s="75">
        <v>154.95435449999985</v>
      </c>
      <c r="O30" s="75">
        <v>131.94518859999977</v>
      </c>
      <c r="P30" s="75">
        <v>195.16372320000167</v>
      </c>
      <c r="Q30" s="75">
        <v>204.04721629999935</v>
      </c>
    </row>
    <row r="31" spans="1:17" s="14" customFormat="1" x14ac:dyDescent="0.25">
      <c r="A31"/>
      <c r="B31" s="55"/>
      <c r="C31" s="55"/>
      <c r="D31" s="55"/>
      <c r="E31" s="55"/>
      <c r="F31" s="52"/>
      <c r="G31" s="52"/>
      <c r="H31" s="52"/>
      <c r="I31" s="52"/>
      <c r="J31" s="52"/>
      <c r="K31" s="52"/>
      <c r="L31" s="52"/>
      <c r="M31" s="52"/>
      <c r="N31" s="52"/>
      <c r="O31" s="52"/>
      <c r="P31" s="52"/>
      <c r="Q31" s="52"/>
    </row>
    <row r="32" spans="1:17" s="14" customFormat="1" x14ac:dyDescent="0.25">
      <c r="A32" t="s">
        <v>223</v>
      </c>
      <c r="B32" s="55"/>
      <c r="C32" s="55"/>
      <c r="D32" s="55"/>
      <c r="E32" s="55"/>
      <c r="F32" s="52"/>
      <c r="G32" s="52"/>
      <c r="H32" s="52"/>
      <c r="I32" s="52"/>
      <c r="J32" s="52"/>
      <c r="K32" s="52"/>
      <c r="L32" s="52"/>
      <c r="M32" s="52"/>
      <c r="N32" s="52"/>
      <c r="O32" s="52"/>
      <c r="P32" s="52"/>
      <c r="Q32" s="52"/>
    </row>
    <row r="33" spans="1:17" s="14" customFormat="1" x14ac:dyDescent="0.25">
      <c r="A33" t="s">
        <v>224</v>
      </c>
      <c r="B33" s="55">
        <v>349.18</v>
      </c>
      <c r="C33" s="55">
        <v>111.21</v>
      </c>
      <c r="D33" s="55">
        <v>140</v>
      </c>
      <c r="E33" s="55">
        <v>196.5</v>
      </c>
      <c r="F33" s="52">
        <v>345.22</v>
      </c>
      <c r="G33" s="52">
        <v>-201.52</v>
      </c>
      <c r="H33" s="52">
        <v>62.32</v>
      </c>
      <c r="I33" s="52">
        <v>-116.11</v>
      </c>
      <c r="J33" s="52">
        <v>210.97499999999999</v>
      </c>
      <c r="K33" s="52">
        <v>131.77408410000021</v>
      </c>
      <c r="L33" s="52">
        <v>171.89500000000001</v>
      </c>
      <c r="M33" s="52">
        <v>249.68</v>
      </c>
      <c r="N33" s="52">
        <v>225.82666729999983</v>
      </c>
      <c r="O33" s="52">
        <v>406.3172890999993</v>
      </c>
      <c r="P33" s="52">
        <v>110.44759900000201</v>
      </c>
      <c r="Q33" s="52">
        <v>166.33743239999899</v>
      </c>
    </row>
    <row r="34" spans="1:17" s="14" customFormat="1" x14ac:dyDescent="0.25">
      <c r="A34" s="110" t="s">
        <v>225</v>
      </c>
      <c r="B34" s="78">
        <v>349.18</v>
      </c>
      <c r="C34" s="78">
        <v>111.21</v>
      </c>
      <c r="D34" s="78">
        <v>140</v>
      </c>
      <c r="E34" s="78">
        <v>196.5</v>
      </c>
      <c r="F34" s="75">
        <v>345.22</v>
      </c>
      <c r="G34" s="75">
        <v>-201.52</v>
      </c>
      <c r="H34" s="75">
        <v>62.32</v>
      </c>
      <c r="I34" s="75">
        <v>-116.11</v>
      </c>
      <c r="J34" s="75">
        <v>210.97499999999999</v>
      </c>
      <c r="K34" s="75">
        <v>131.77408410000021</v>
      </c>
      <c r="L34" s="75">
        <v>171.89500000000001</v>
      </c>
      <c r="M34" s="75">
        <v>249.68</v>
      </c>
      <c r="N34" s="75">
        <v>225.82666729999983</v>
      </c>
      <c r="O34" s="75">
        <v>406.3172890999993</v>
      </c>
      <c r="P34" s="75">
        <v>110.44759900000201</v>
      </c>
      <c r="Q34" s="75">
        <v>166.33743239999899</v>
      </c>
    </row>
    <row r="35" spans="1:17" s="14" customFormat="1" x14ac:dyDescent="0.25">
      <c r="A35" s="6"/>
      <c r="B35" s="62"/>
      <c r="C35" s="62"/>
      <c r="D35" s="62"/>
      <c r="E35" s="62"/>
      <c r="F35" s="52"/>
      <c r="G35" s="52"/>
      <c r="H35" s="52"/>
      <c r="I35" s="52"/>
      <c r="J35" s="52"/>
      <c r="K35" s="52"/>
      <c r="L35" s="52"/>
      <c r="M35" s="52"/>
      <c r="N35" s="52"/>
      <c r="O35" s="52"/>
      <c r="P35" s="52"/>
      <c r="Q35" s="52"/>
    </row>
    <row r="36" spans="1:17" s="14" customFormat="1" x14ac:dyDescent="0.25">
      <c r="A36" s="10" t="s">
        <v>52</v>
      </c>
      <c r="B36" s="63">
        <f t="shared" ref="B36:F36" si="0">+(B5+B6)/B5*100</f>
        <v>37.404001496097507</v>
      </c>
      <c r="C36" s="63">
        <f t="shared" si="0"/>
        <v>35.697721074510625</v>
      </c>
      <c r="D36" s="63">
        <f t="shared" si="0"/>
        <v>33.459824252369259</v>
      </c>
      <c r="E36" s="63">
        <f t="shared" si="0"/>
        <v>33.032590147354099</v>
      </c>
      <c r="F36" s="63">
        <f t="shared" si="0"/>
        <v>36.791214615453114</v>
      </c>
      <c r="G36" s="63">
        <f t="shared" ref="G36:H36" si="1">+(G5+G6)/G5*100</f>
        <v>28.75006715736313</v>
      </c>
      <c r="H36" s="63">
        <f t="shared" si="1"/>
        <v>32.50473417127688</v>
      </c>
      <c r="I36" s="63">
        <f t="shared" ref="I36" si="2">+(I5+I6)/I5*100</f>
        <v>31.059431524547804</v>
      </c>
      <c r="J36" s="63">
        <f>+(J5+J6)/J5*100</f>
        <v>33.162311551435678</v>
      </c>
      <c r="K36" s="63">
        <f>+(K5+K6)/K5*100</f>
        <v>34.26263322029105</v>
      </c>
      <c r="L36" s="63">
        <f>+(L5+L6)/L5*100</f>
        <v>34.904129782075316</v>
      </c>
      <c r="M36" s="63">
        <f>+(M5+M6)/M5*100</f>
        <v>32.733718840014731</v>
      </c>
      <c r="N36" s="63">
        <v>33.182306490608177</v>
      </c>
      <c r="O36" s="63">
        <v>32.930146141438996</v>
      </c>
      <c r="P36" s="63">
        <v>33.250412467672582</v>
      </c>
      <c r="Q36" s="63">
        <v>31.828415236428501</v>
      </c>
    </row>
    <row r="37" spans="1:17" s="22" customFormat="1" x14ac:dyDescent="0.25">
      <c r="A37" s="10" t="s">
        <v>30</v>
      </c>
      <c r="B37" s="63">
        <f t="shared" ref="B37:F37" si="3">+B11/B5*100</f>
        <v>13.083728897053806</v>
      </c>
      <c r="C37" s="63">
        <f t="shared" si="3"/>
        <v>16.325571258938808</v>
      </c>
      <c r="D37" s="63">
        <f t="shared" si="3"/>
        <v>5.7337424764239584</v>
      </c>
      <c r="E37" s="63">
        <f t="shared" si="3"/>
        <v>7.0654920200782678</v>
      </c>
      <c r="F37" s="63">
        <f t="shared" si="3"/>
        <v>9.8081160805218968</v>
      </c>
      <c r="G37" s="63">
        <f t="shared" ref="G37:H37" si="4">+G11/G5*100</f>
        <v>-1.217562993606619</v>
      </c>
      <c r="H37" s="63">
        <f t="shared" si="4"/>
        <v>4.6277596928938802</v>
      </c>
      <c r="I37" s="63">
        <f t="shared" ref="I37" si="5">+I11/I5*100</f>
        <v>6.1498708010335923</v>
      </c>
      <c r="J37" s="63">
        <f>+J11/J5*100</f>
        <v>5.2694255317739884</v>
      </c>
      <c r="K37" s="63">
        <f>+K11/K5*100</f>
        <v>9.2209406309488191</v>
      </c>
      <c r="L37" s="63">
        <f>+L11/L5*100</f>
        <v>9.4517589085107065</v>
      </c>
      <c r="M37" s="63">
        <f>+M11/M5*100</f>
        <v>6.0923050267472334</v>
      </c>
      <c r="N37" s="63">
        <v>7.9933398293155484</v>
      </c>
      <c r="O37" s="63">
        <v>7.1787271613311594</v>
      </c>
      <c r="P37" s="63">
        <v>9.9504715317701713</v>
      </c>
      <c r="Q37" s="63">
        <v>9.341910877295609</v>
      </c>
    </row>
    <row r="38" spans="1:17" s="22" customFormat="1" x14ac:dyDescent="0.25">
      <c r="A38" s="15" t="s">
        <v>94</v>
      </c>
      <c r="B38" s="64">
        <f t="shared" ref="B38:F38" si="6">+B14/-B13*100</f>
        <v>19.188278486529985</v>
      </c>
      <c r="C38" s="64">
        <f t="shared" si="6"/>
        <v>68.562448271292226</v>
      </c>
      <c r="D38" s="64">
        <f t="shared" si="6"/>
        <v>-5.1751403170961527</v>
      </c>
      <c r="E38" s="64">
        <f t="shared" si="6"/>
        <v>-6.9199088131501512</v>
      </c>
      <c r="F38" s="64">
        <f t="shared" si="6"/>
        <v>21.710910653313348</v>
      </c>
      <c r="G38" s="64">
        <f>+G14/-G13*100</f>
        <v>-6.8372803666921316</v>
      </c>
      <c r="H38" s="64">
        <f t="shared" ref="H38" si="7">+H14/-H13*100</f>
        <v>-5.7469680264608591</v>
      </c>
      <c r="I38" s="64">
        <f t="shared" ref="I38" si="8">+I14/-I13*100</f>
        <v>38.053097345132741</v>
      </c>
      <c r="J38" s="64">
        <f>+J14/-J13*100</f>
        <v>33.415070979529524</v>
      </c>
      <c r="K38" s="64">
        <f>+K14/-K13*100</f>
        <v>4.3723727993803889</v>
      </c>
      <c r="L38" s="64">
        <f>+L14/-L13*100</f>
        <v>24.039630029705645</v>
      </c>
      <c r="M38" s="64">
        <f>+M14/-M13*100</f>
        <v>14.861919808164913</v>
      </c>
      <c r="N38" s="64">
        <v>23.718209811656017</v>
      </c>
      <c r="O38" s="64">
        <v>29.808565505603379</v>
      </c>
      <c r="P38" s="64">
        <v>23.521559121793747</v>
      </c>
      <c r="Q38" s="64">
        <v>17.878026742299422</v>
      </c>
    </row>
    <row r="39" spans="1:17" s="14" customFormat="1" x14ac:dyDescent="0.25">
      <c r="A39" s="6"/>
      <c r="B39" s="62"/>
      <c r="C39" s="62"/>
      <c r="D39" s="62"/>
      <c r="E39" s="62"/>
      <c r="F39" s="62"/>
      <c r="G39" s="62"/>
      <c r="H39" s="62"/>
      <c r="I39" s="62"/>
      <c r="J39" s="62"/>
      <c r="K39" s="62"/>
      <c r="L39" s="62"/>
      <c r="M39" s="62"/>
      <c r="N39" s="62"/>
      <c r="O39" s="62"/>
      <c r="P39" s="62"/>
      <c r="Q39" s="62"/>
    </row>
    <row r="40" spans="1:17" s="14" customFormat="1" x14ac:dyDescent="0.25">
      <c r="A40" s="7" t="s">
        <v>117</v>
      </c>
      <c r="B40" s="62"/>
      <c r="C40" s="62"/>
      <c r="D40" s="62"/>
      <c r="E40" s="62"/>
      <c r="F40" s="62"/>
      <c r="G40" s="62"/>
      <c r="H40" s="62"/>
      <c r="I40" s="62"/>
      <c r="J40" s="62"/>
      <c r="K40" s="62"/>
      <c r="L40" s="62"/>
      <c r="M40" s="62"/>
      <c r="N40" s="62"/>
      <c r="O40" s="62"/>
      <c r="P40" s="62"/>
      <c r="Q40" s="62"/>
    </row>
    <row r="41" spans="1:17" s="14" customFormat="1" x14ac:dyDescent="0.25">
      <c r="A41" s="6" t="s">
        <v>156</v>
      </c>
      <c r="B41" s="62"/>
      <c r="C41" s="62"/>
      <c r="D41" s="62"/>
      <c r="E41" s="62"/>
      <c r="F41" s="62"/>
      <c r="G41" s="62"/>
      <c r="H41" s="62"/>
      <c r="I41" s="62"/>
      <c r="J41" s="62"/>
      <c r="K41" s="62"/>
      <c r="L41" s="62"/>
      <c r="M41" s="62"/>
      <c r="N41" s="62"/>
      <c r="O41" s="62"/>
      <c r="P41" s="62"/>
      <c r="Q41" s="62"/>
    </row>
    <row r="42" spans="1:17" s="14" customFormat="1" x14ac:dyDescent="0.25">
      <c r="A42" s="6" t="s">
        <v>157</v>
      </c>
      <c r="B42" s="52">
        <f t="shared" ref="B42:G42" si="9">+B29</f>
        <v>241.02600000000001</v>
      </c>
      <c r="C42" s="52">
        <f t="shared" si="9"/>
        <v>125.726</v>
      </c>
      <c r="D42" s="52">
        <f t="shared" si="9"/>
        <v>128.36000000000001</v>
      </c>
      <c r="E42" s="52">
        <f t="shared" si="9"/>
        <v>168.35124270000082</v>
      </c>
      <c r="F42" s="52">
        <f t="shared" si="9"/>
        <v>159.0405121000008</v>
      </c>
      <c r="G42" s="52">
        <f t="shared" si="9"/>
        <v>-27.97</v>
      </c>
      <c r="H42" s="52">
        <f t="shared" ref="H42:I42" si="10">+H29</f>
        <v>76.73</v>
      </c>
      <c r="I42" s="52">
        <f t="shared" si="10"/>
        <v>70</v>
      </c>
      <c r="J42" s="52">
        <f t="shared" ref="J42:M42" si="11">+J29</f>
        <v>55.395000000000003</v>
      </c>
      <c r="K42" s="52">
        <f t="shared" si="11"/>
        <v>167.85207110000033</v>
      </c>
      <c r="L42" s="52">
        <f t="shared" si="11"/>
        <v>135.01400000000001</v>
      </c>
      <c r="M42" s="52">
        <f t="shared" si="11"/>
        <v>128.52699999999999</v>
      </c>
      <c r="N42" s="52">
        <v>154.95435449999985</v>
      </c>
      <c r="O42" s="52">
        <v>131.94518859999977</v>
      </c>
      <c r="P42" s="52">
        <v>195.16372320000167</v>
      </c>
      <c r="Q42" s="52">
        <v>204.04721629999935</v>
      </c>
    </row>
    <row r="43" spans="1:17" s="14" customFormat="1" ht="30" x14ac:dyDescent="0.25">
      <c r="A43" s="25" t="s">
        <v>155</v>
      </c>
      <c r="B43" s="65">
        <v>287.39699999999999</v>
      </c>
      <c r="C43" s="65">
        <v>287.39699999999999</v>
      </c>
      <c r="D43" s="65">
        <v>287.39699999999999</v>
      </c>
      <c r="E43" s="65">
        <v>287.39699999999999</v>
      </c>
      <c r="F43" s="65">
        <v>287.39699999999999</v>
      </c>
      <c r="G43" s="65">
        <v>287.39699999999999</v>
      </c>
      <c r="H43" s="65">
        <v>287.39699999999999</v>
      </c>
      <c r="I43" s="65">
        <v>287.39699999999999</v>
      </c>
      <c r="J43" s="65">
        <v>287.39699999999999</v>
      </c>
      <c r="K43" s="65">
        <v>287.39744999999999</v>
      </c>
      <c r="L43" s="65">
        <v>287.39699999999999</v>
      </c>
      <c r="M43" s="65">
        <v>287.39699999999999</v>
      </c>
      <c r="N43" s="65">
        <v>287.39744999999999</v>
      </c>
      <c r="O43" s="65">
        <v>287.39744999999999</v>
      </c>
      <c r="P43" s="65">
        <v>287.39744999999999</v>
      </c>
      <c r="Q43" s="65">
        <v>287.39744999999999</v>
      </c>
    </row>
    <row r="44" spans="1:17" s="14" customFormat="1" x14ac:dyDescent="0.25">
      <c r="A44" s="6" t="s">
        <v>118</v>
      </c>
      <c r="B44" s="66">
        <f t="shared" ref="B44:E44" si="12">+B42/B43</f>
        <v>0.8386517604567898</v>
      </c>
      <c r="C44" s="66">
        <f t="shared" si="12"/>
        <v>0.43746455251794558</v>
      </c>
      <c r="D44" s="66">
        <f t="shared" si="12"/>
        <v>0.44662957511734647</v>
      </c>
      <c r="E44" s="66">
        <f t="shared" si="12"/>
        <v>0.5857794016639033</v>
      </c>
      <c r="F44" s="66">
        <f t="shared" ref="F44:M44" si="13">+F42/F43</f>
        <v>0.55338264526073966</v>
      </c>
      <c r="G44" s="66">
        <f t="shared" si="13"/>
        <v>-9.7321823122718754E-2</v>
      </c>
      <c r="H44" s="66">
        <f t="shared" si="13"/>
        <v>0.26698260594230283</v>
      </c>
      <c r="I44" s="66">
        <f t="shared" si="13"/>
        <v>0.24356552086486638</v>
      </c>
      <c r="J44" s="66">
        <f t="shared" si="13"/>
        <v>0.19274731469013248</v>
      </c>
      <c r="K44" s="66">
        <f t="shared" si="13"/>
        <v>0.58404161588768566</v>
      </c>
      <c r="L44" s="66">
        <f t="shared" si="13"/>
        <v>0.46978221762927247</v>
      </c>
      <c r="M44" s="66">
        <f t="shared" si="13"/>
        <v>0.44721065285998113</v>
      </c>
      <c r="N44" s="66">
        <v>0.53916398527544296</v>
      </c>
      <c r="O44" s="66">
        <v>0.45910354667377795</v>
      </c>
      <c r="P44" s="66">
        <v>0.67907256379623993</v>
      </c>
      <c r="Q44" s="66">
        <v>0.70998269574068718</v>
      </c>
    </row>
    <row r="45" spans="1:17" s="14" customFormat="1" x14ac:dyDescent="0.25">
      <c r="A45" s="6"/>
      <c r="B45" s="62"/>
      <c r="C45" s="62"/>
      <c r="D45" s="62"/>
      <c r="E45" s="62"/>
      <c r="F45" s="62"/>
      <c r="G45" s="62"/>
      <c r="H45" s="62"/>
      <c r="I45" s="62"/>
      <c r="J45" s="62"/>
      <c r="K45" s="62"/>
      <c r="L45" s="62"/>
      <c r="M45" s="62"/>
      <c r="N45" s="62"/>
      <c r="O45" s="62"/>
      <c r="P45" s="62"/>
      <c r="Q45" s="62"/>
    </row>
    <row r="46" spans="1:17" s="14" customFormat="1" x14ac:dyDescent="0.25">
      <c r="A46" s="7" t="s">
        <v>2</v>
      </c>
      <c r="B46" s="62"/>
      <c r="C46" s="62"/>
      <c r="D46" s="62"/>
      <c r="E46" s="62"/>
      <c r="F46" s="62"/>
      <c r="G46" s="62"/>
      <c r="H46" s="62"/>
      <c r="I46" s="62"/>
      <c r="J46" s="62"/>
      <c r="K46" s="62"/>
      <c r="L46" s="62"/>
      <c r="M46" s="62"/>
      <c r="N46" s="62"/>
      <c r="O46" s="62"/>
      <c r="P46" s="62"/>
      <c r="Q46" s="62"/>
    </row>
    <row r="47" spans="1:17" s="14" customFormat="1" x14ac:dyDescent="0.25">
      <c r="A47" s="18" t="s">
        <v>11</v>
      </c>
      <c r="B47" s="53">
        <f>B11</f>
        <v>301.18599999999998</v>
      </c>
      <c r="C47" s="53">
        <f t="shared" ref="C47:G47" si="14">C11</f>
        <v>400.774</v>
      </c>
      <c r="D47" s="53">
        <f t="shared" si="14"/>
        <v>125.547</v>
      </c>
      <c r="E47" s="53">
        <f t="shared" si="14"/>
        <v>164.93999540000189</v>
      </c>
      <c r="F47" s="53">
        <f t="shared" si="14"/>
        <v>205.07019600000064</v>
      </c>
      <c r="G47" s="53">
        <f t="shared" si="14"/>
        <v>-18.13</v>
      </c>
      <c r="H47" s="53">
        <f t="shared" ref="H47:M47" si="15">H11</f>
        <v>80.89</v>
      </c>
      <c r="I47" s="53">
        <f t="shared" si="15"/>
        <v>119</v>
      </c>
      <c r="J47" s="53">
        <f t="shared" si="15"/>
        <v>87.525000000000006</v>
      </c>
      <c r="K47" s="53">
        <f t="shared" si="15"/>
        <v>180.53455029999981</v>
      </c>
      <c r="L47" s="53">
        <f t="shared" si="15"/>
        <v>182.86799999999999</v>
      </c>
      <c r="M47" s="53">
        <f t="shared" si="15"/>
        <v>140.65</v>
      </c>
      <c r="N47" s="53">
        <v>198.56584320000087</v>
      </c>
      <c r="O47" s="53">
        <v>196.01740859999933</v>
      </c>
      <c r="P47" s="53">
        <v>276.85038800000063</v>
      </c>
      <c r="Q47" s="53">
        <v>283.98357079999892</v>
      </c>
    </row>
    <row r="48" spans="1:17" s="14" customFormat="1" x14ac:dyDescent="0.25">
      <c r="A48" s="6" t="s">
        <v>5</v>
      </c>
      <c r="B48" s="62">
        <v>0</v>
      </c>
      <c r="C48" s="62">
        <v>90</v>
      </c>
      <c r="D48" s="62">
        <v>-122</v>
      </c>
      <c r="E48" s="62">
        <v>0</v>
      </c>
      <c r="F48" s="62">
        <v>0</v>
      </c>
      <c r="G48" s="62">
        <v>0</v>
      </c>
      <c r="H48" s="62">
        <v>-77</v>
      </c>
      <c r="I48" s="62">
        <v>0</v>
      </c>
      <c r="J48" s="62">
        <v>0</v>
      </c>
      <c r="K48" s="62">
        <v>0</v>
      </c>
      <c r="L48" s="62">
        <v>0</v>
      </c>
      <c r="M48" s="62">
        <v>0</v>
      </c>
      <c r="N48" s="62">
        <v>0</v>
      </c>
      <c r="O48" s="55">
        <v>-35</v>
      </c>
      <c r="P48" s="55">
        <v>0</v>
      </c>
      <c r="Q48" s="55">
        <v>0</v>
      </c>
    </row>
    <row r="49" spans="1:17" s="14" customFormat="1" x14ac:dyDescent="0.25">
      <c r="A49" s="10" t="s">
        <v>28</v>
      </c>
      <c r="B49" s="52">
        <f t="shared" ref="B49:E49" si="16">B47-B48</f>
        <v>301.18599999999998</v>
      </c>
      <c r="C49" s="52">
        <f t="shared" si="16"/>
        <v>310.774</v>
      </c>
      <c r="D49" s="52">
        <f t="shared" si="16"/>
        <v>247.547</v>
      </c>
      <c r="E49" s="52">
        <f t="shared" si="16"/>
        <v>164.93999540000189</v>
      </c>
      <c r="F49" s="52">
        <f t="shared" ref="F49:K49" si="17">F47-F48</f>
        <v>205.07019600000064</v>
      </c>
      <c r="G49" s="52">
        <f t="shared" si="17"/>
        <v>-18.13</v>
      </c>
      <c r="H49" s="52">
        <f t="shared" si="17"/>
        <v>157.88999999999999</v>
      </c>
      <c r="I49" s="52">
        <f t="shared" si="17"/>
        <v>119</v>
      </c>
      <c r="J49" s="52">
        <f t="shared" si="17"/>
        <v>87.525000000000006</v>
      </c>
      <c r="K49" s="52">
        <f t="shared" si="17"/>
        <v>180.53455029999981</v>
      </c>
      <c r="L49" s="52">
        <f t="shared" ref="L49:M49" si="18">L47-L48</f>
        <v>182.86799999999999</v>
      </c>
      <c r="M49" s="52">
        <f t="shared" si="18"/>
        <v>140.65</v>
      </c>
      <c r="N49" s="52">
        <v>198.56584320000087</v>
      </c>
      <c r="O49" s="52">
        <v>230.86640859999892</v>
      </c>
      <c r="P49" s="52">
        <v>276.85038800000063</v>
      </c>
      <c r="Q49" s="52">
        <v>283.98357079999892</v>
      </c>
    </row>
    <row r="50" spans="1:17" s="14" customFormat="1" x14ac:dyDescent="0.25">
      <c r="A50" s="10" t="s">
        <v>31</v>
      </c>
      <c r="B50" s="63">
        <f t="shared" ref="B50:F50" si="19">B49/B5*100</f>
        <v>13.083728897053806</v>
      </c>
      <c r="C50" s="63">
        <f t="shared" si="19"/>
        <v>12.659411744338328</v>
      </c>
      <c r="D50" s="63">
        <f t="shared" si="19"/>
        <v>11.305493152455428</v>
      </c>
      <c r="E50" s="63">
        <f t="shared" si="19"/>
        <v>7.0654920200782678</v>
      </c>
      <c r="F50" s="63">
        <f t="shared" si="19"/>
        <v>9.8081160805218968</v>
      </c>
      <c r="G50" s="63">
        <f t="shared" ref="G50:H50" si="20">G49/G5*100</f>
        <v>-1.217562993606619</v>
      </c>
      <c r="H50" s="63">
        <f t="shared" si="20"/>
        <v>9.0329704278775456</v>
      </c>
      <c r="I50" s="63">
        <f t="shared" ref="I50:J50" si="21">I49/I5*100</f>
        <v>6.1498708010335923</v>
      </c>
      <c r="J50" s="63">
        <f t="shared" si="21"/>
        <v>5.2694255317739884</v>
      </c>
      <c r="K50" s="63">
        <f t="shared" ref="K50:M50" si="22">K49/K5*100</f>
        <v>9.2209406309488191</v>
      </c>
      <c r="L50" s="63">
        <f t="shared" si="22"/>
        <v>9.4517589085107065</v>
      </c>
      <c r="M50" s="63">
        <f t="shared" si="22"/>
        <v>6.0923050267472334</v>
      </c>
      <c r="N50" s="63">
        <v>7.9933398293155893</v>
      </c>
      <c r="O50" s="63">
        <v>8.4549988181804441</v>
      </c>
      <c r="P50" s="63">
        <v>9.9504715317701908</v>
      </c>
      <c r="Q50" s="63">
        <v>9.3419108772956267</v>
      </c>
    </row>
    <row r="51" spans="1:17" s="14" customFormat="1" x14ac:dyDescent="0.25">
      <c r="A51" s="11" t="s">
        <v>25</v>
      </c>
      <c r="B51" s="67">
        <v>-14.54</v>
      </c>
      <c r="C51" s="67">
        <v>-16.742000000000001</v>
      </c>
      <c r="D51" s="67">
        <v>-18.137</v>
      </c>
      <c r="E51" s="67">
        <v>-16.221320599999999</v>
      </c>
      <c r="F51" s="67">
        <v>-15.982752899999999</v>
      </c>
      <c r="G51" s="67">
        <v>-14.53</v>
      </c>
      <c r="H51" s="67">
        <v>-15.04</v>
      </c>
      <c r="I51" s="67">
        <v>-23.42</v>
      </c>
      <c r="J51" s="67">
        <v>-15.856</v>
      </c>
      <c r="K51" s="67">
        <v>-16.347999999999999</v>
      </c>
      <c r="L51" s="67">
        <v>-16.001999999999999</v>
      </c>
      <c r="M51" s="67">
        <v>-23.698</v>
      </c>
      <c r="N51" s="67">
        <v>-37.384569999999997</v>
      </c>
      <c r="O51" s="67">
        <v>-37.265205199999997</v>
      </c>
      <c r="P51" s="67">
        <v>-40.365706400000008</v>
      </c>
      <c r="Q51" s="67">
        <v>-40.273053700000006</v>
      </c>
    </row>
    <row r="52" spans="1:17" s="14" customFormat="1" x14ac:dyDescent="0.25">
      <c r="A52" s="6" t="s">
        <v>2</v>
      </c>
      <c r="B52" s="52">
        <f t="shared" ref="B52:E52" si="23">B47-B51</f>
        <v>315.726</v>
      </c>
      <c r="C52" s="52">
        <f>C47-C51</f>
        <v>417.51600000000002</v>
      </c>
      <c r="D52" s="52">
        <f t="shared" si="23"/>
        <v>143.684</v>
      </c>
      <c r="E52" s="52">
        <f t="shared" si="23"/>
        <v>181.16131600000188</v>
      </c>
      <c r="F52" s="52">
        <f t="shared" ref="F52:K52" si="24">F47-F51</f>
        <v>221.05294890000064</v>
      </c>
      <c r="G52" s="52">
        <f t="shared" si="24"/>
        <v>-3.5999999999999996</v>
      </c>
      <c r="H52" s="52">
        <f t="shared" si="24"/>
        <v>95.93</v>
      </c>
      <c r="I52" s="52">
        <f t="shared" si="24"/>
        <v>142.42000000000002</v>
      </c>
      <c r="J52" s="52">
        <f t="shared" si="24"/>
        <v>103.381</v>
      </c>
      <c r="K52" s="52">
        <f t="shared" si="24"/>
        <v>196.88255029999982</v>
      </c>
      <c r="L52" s="52">
        <f t="shared" ref="L52:M52" si="25">L47-L51</f>
        <v>198.87</v>
      </c>
      <c r="M52" s="52">
        <f t="shared" si="25"/>
        <v>164.34800000000001</v>
      </c>
      <c r="N52" s="52">
        <v>235.95041320000115</v>
      </c>
      <c r="O52" s="52">
        <v>233.2826137999993</v>
      </c>
      <c r="P52" s="52">
        <v>317.2160944000006</v>
      </c>
      <c r="Q52" s="52">
        <v>324.25662449999879</v>
      </c>
    </row>
    <row r="53" spans="1:17" s="14" customFormat="1" x14ac:dyDescent="0.25">
      <c r="A53" s="10" t="s">
        <v>55</v>
      </c>
      <c r="B53" s="63">
        <f t="shared" ref="B53:F53" si="26">B52/B5*100</f>
        <v>13.715356589453728</v>
      </c>
      <c r="C53" s="63">
        <f t="shared" si="26"/>
        <v>17.007558398865935</v>
      </c>
      <c r="D53" s="63">
        <f t="shared" si="26"/>
        <v>6.5620608535648008</v>
      </c>
      <c r="E53" s="63">
        <f t="shared" si="26"/>
        <v>7.7603605446982815</v>
      </c>
      <c r="F53" s="63">
        <f t="shared" si="26"/>
        <v>10.572540647266337</v>
      </c>
      <c r="G53" s="63">
        <f t="shared" ref="G53:H53" si="27">G52/G5*100</f>
        <v>-0.24176650727985816</v>
      </c>
      <c r="H53" s="63">
        <f t="shared" si="27"/>
        <v>5.4882060494413398</v>
      </c>
      <c r="I53" s="63">
        <f t="shared" ref="I53:J53" si="28">I52/I5*100</f>
        <v>7.3602067183462543</v>
      </c>
      <c r="J53" s="63">
        <f t="shared" si="28"/>
        <v>6.2240329151708282</v>
      </c>
      <c r="K53" s="63">
        <f t="shared" ref="K53:L53" si="29">K52/K5*100</f>
        <v>10.055927270261103</v>
      </c>
      <c r="L53" s="63">
        <f t="shared" si="29"/>
        <v>10.278842083554938</v>
      </c>
      <c r="M53" s="63">
        <f t="shared" ref="M53" si="30">M52/M5*100</f>
        <v>7.1187923678340166</v>
      </c>
      <c r="N53" s="63">
        <v>9.4982692147882446</v>
      </c>
      <c r="O53" s="63">
        <v>8.543487274488859</v>
      </c>
      <c r="P53" s="63">
        <v>11.401283341334983</v>
      </c>
      <c r="Q53" s="63">
        <v>10.666731455338519</v>
      </c>
    </row>
    <row r="54" spans="1:17" s="14" customFormat="1" x14ac:dyDescent="0.25">
      <c r="A54" s="10" t="s">
        <v>6</v>
      </c>
      <c r="B54" s="52">
        <f t="shared" ref="B54:E54" si="31">B49-B51</f>
        <v>315.726</v>
      </c>
      <c r="C54" s="52">
        <f t="shared" si="31"/>
        <v>327.51600000000002</v>
      </c>
      <c r="D54" s="52">
        <f t="shared" si="31"/>
        <v>265.68399999999997</v>
      </c>
      <c r="E54" s="52">
        <f t="shared" si="31"/>
        <v>181.16131600000188</v>
      </c>
      <c r="F54" s="52">
        <f t="shared" ref="F54:K54" si="32">F49-F51</f>
        <v>221.05294890000064</v>
      </c>
      <c r="G54" s="52">
        <f t="shared" si="32"/>
        <v>-3.5999999999999996</v>
      </c>
      <c r="H54" s="52">
        <f t="shared" si="32"/>
        <v>172.92999999999998</v>
      </c>
      <c r="I54" s="52">
        <f t="shared" si="32"/>
        <v>142.42000000000002</v>
      </c>
      <c r="J54" s="52">
        <f t="shared" si="32"/>
        <v>103.381</v>
      </c>
      <c r="K54" s="52">
        <f t="shared" si="32"/>
        <v>196.88255029999982</v>
      </c>
      <c r="L54" s="52">
        <f t="shared" ref="L54:M54" si="33">L49-L51</f>
        <v>198.87</v>
      </c>
      <c r="M54" s="52">
        <f t="shared" si="33"/>
        <v>164.34800000000001</v>
      </c>
      <c r="N54" s="52">
        <v>235.95041320000115</v>
      </c>
      <c r="O54" s="52">
        <v>268.13161379999889</v>
      </c>
      <c r="P54" s="52">
        <v>317.2160944000006</v>
      </c>
      <c r="Q54" s="52">
        <v>324.25662449999879</v>
      </c>
    </row>
    <row r="55" spans="1:17" s="14" customFormat="1" x14ac:dyDescent="0.25">
      <c r="A55" s="10" t="s">
        <v>32</v>
      </c>
      <c r="B55" s="63">
        <f t="shared" ref="B55:F55" si="34">B54/B5*100</f>
        <v>13.715356589453728</v>
      </c>
      <c r="C55" s="63">
        <f t="shared" si="34"/>
        <v>13.341398884265454</v>
      </c>
      <c r="D55" s="63">
        <f t="shared" si="34"/>
        <v>12.133811529596269</v>
      </c>
      <c r="E55" s="63">
        <f t="shared" si="34"/>
        <v>7.7603605446982815</v>
      </c>
      <c r="F55" s="63">
        <f t="shared" si="34"/>
        <v>10.572540647266337</v>
      </c>
      <c r="G55" s="63">
        <f t="shared" ref="G55:H55" si="35">G54/G5*100</f>
        <v>-0.24176650727985816</v>
      </c>
      <c r="H55" s="63">
        <f t="shared" si="35"/>
        <v>9.8934167844250034</v>
      </c>
      <c r="I55" s="63">
        <f t="shared" ref="I55:J55" si="36">I54/I5*100</f>
        <v>7.3602067183462543</v>
      </c>
      <c r="J55" s="63">
        <f t="shared" si="36"/>
        <v>6.2240329151708282</v>
      </c>
      <c r="K55" s="63">
        <f t="shared" ref="K55:L55" si="37">K54/K5*100</f>
        <v>10.055927270261103</v>
      </c>
      <c r="L55" s="63">
        <f t="shared" si="37"/>
        <v>10.278842083554938</v>
      </c>
      <c r="M55" s="63">
        <f t="shared" ref="M55" si="38">M54/M5*100</f>
        <v>7.1187923678340166</v>
      </c>
      <c r="N55" s="63">
        <v>9.4982692147882446</v>
      </c>
      <c r="O55" s="63">
        <v>9.819758931338173</v>
      </c>
      <c r="P55" s="63">
        <v>11.401283341334983</v>
      </c>
      <c r="Q55" s="63">
        <v>10.666731455338519</v>
      </c>
    </row>
    <row r="56" spans="1:17" s="16" customFormat="1" x14ac:dyDescent="0.25"/>
  </sheetData>
  <phoneticPr fontId="28" type="noConversion"/>
  <hyperlinks>
    <hyperlink ref="A2" location="Content!A1" display="Back to Content"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6"/>
  <sheetViews>
    <sheetView zoomScale="90" zoomScaleNormal="9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RowHeight="15" x14ac:dyDescent="0.25"/>
  <cols>
    <col min="1" max="1" width="56.42578125" style="6" bestFit="1" customWidth="1"/>
    <col min="2" max="2" width="11.28515625" style="6" customWidth="1"/>
    <col min="3" max="3" width="10.140625" style="6" customWidth="1"/>
    <col min="7" max="8" width="9.140625" customWidth="1"/>
    <col min="11" max="11" width="9.140625" customWidth="1"/>
  </cols>
  <sheetData>
    <row r="1" spans="1:19" x14ac:dyDescent="0.25">
      <c r="A1" s="7" t="s">
        <v>279</v>
      </c>
      <c r="B1" s="7"/>
      <c r="C1" s="7"/>
    </row>
    <row r="2" spans="1:19" x14ac:dyDescent="0.25">
      <c r="A2" s="89" t="s">
        <v>202</v>
      </c>
      <c r="B2" s="89"/>
      <c r="C2" s="89"/>
    </row>
    <row r="3" spans="1:19" x14ac:dyDescent="0.25">
      <c r="A3" s="89"/>
      <c r="B3" s="89"/>
      <c r="C3" s="89"/>
    </row>
    <row r="4" spans="1:19" ht="30" x14ac:dyDescent="0.25">
      <c r="A4" s="25" t="s">
        <v>203</v>
      </c>
      <c r="B4" s="101" t="s">
        <v>246</v>
      </c>
      <c r="C4" s="101" t="s">
        <v>247</v>
      </c>
      <c r="D4" s="101" t="s">
        <v>241</v>
      </c>
      <c r="E4" s="101" t="s">
        <v>242</v>
      </c>
      <c r="F4" s="101" t="s">
        <v>243</v>
      </c>
      <c r="G4" s="101" t="s">
        <v>248</v>
      </c>
      <c r="H4" s="101" t="s">
        <v>244</v>
      </c>
      <c r="I4" s="101" t="s">
        <v>245</v>
      </c>
      <c r="J4" s="101" t="s">
        <v>290</v>
      </c>
      <c r="K4" s="101" t="s">
        <v>339</v>
      </c>
      <c r="L4" s="101" t="s">
        <v>355</v>
      </c>
      <c r="M4" s="101" t="s">
        <v>360</v>
      </c>
      <c r="N4" s="101" t="s">
        <v>369</v>
      </c>
      <c r="O4" s="101" t="s">
        <v>374</v>
      </c>
      <c r="P4" s="101" t="s">
        <v>378</v>
      </c>
      <c r="Q4" s="101" t="s">
        <v>383</v>
      </c>
      <c r="R4" s="101" t="s">
        <v>386</v>
      </c>
      <c r="S4" s="101" t="s">
        <v>402</v>
      </c>
    </row>
    <row r="5" spans="1:19" s="14" customFormat="1" x14ac:dyDescent="0.25">
      <c r="A5" s="6" t="s">
        <v>12</v>
      </c>
      <c r="B5" s="52">
        <v>7723.24</v>
      </c>
      <c r="C5" s="52">
        <v>8665.65</v>
      </c>
      <c r="D5" s="52">
        <v>2301.989</v>
      </c>
      <c r="E5" s="52">
        <v>4756.87</v>
      </c>
      <c r="F5" s="52">
        <v>6946.49</v>
      </c>
      <c r="G5" s="52">
        <v>9280.9355784000018</v>
      </c>
      <c r="H5" s="52">
        <v>2090.8214616999999</v>
      </c>
      <c r="I5" s="52">
        <v>3579.87</v>
      </c>
      <c r="J5" s="52">
        <v>5327.8</v>
      </c>
      <c r="K5" s="52">
        <v>7263.23</v>
      </c>
      <c r="L5" s="52">
        <v>1660.9970000000001</v>
      </c>
      <c r="M5" s="52">
        <v>3618.8729601999999</v>
      </c>
      <c r="N5" s="52">
        <v>5553.6239999999998</v>
      </c>
      <c r="O5" s="52">
        <v>7862.2740000000003</v>
      </c>
      <c r="P5" s="52">
        <v>2484.1411405000003</v>
      </c>
      <c r="Q5" s="52">
        <v>5214.6726705999999</v>
      </c>
      <c r="R5" s="52">
        <v>7996.9567776000004</v>
      </c>
      <c r="S5" s="52">
        <v>11036.844168199999</v>
      </c>
    </row>
    <row r="6" spans="1:19" s="14" customFormat="1" x14ac:dyDescent="0.25">
      <c r="A6" s="18" t="s">
        <v>45</v>
      </c>
      <c r="B6" s="53">
        <v>-4850.63</v>
      </c>
      <c r="C6" s="53">
        <v>-5443.25</v>
      </c>
      <c r="D6" s="53">
        <v>-1440.953</v>
      </c>
      <c r="E6" s="53">
        <v>-3019.5</v>
      </c>
      <c r="F6" s="53">
        <v>-4476.4799999999996</v>
      </c>
      <c r="G6" s="52">
        <v>-6039.7920686000016</v>
      </c>
      <c r="H6" s="52">
        <v>-1321.582850499999</v>
      </c>
      <c r="I6" s="52">
        <v>-2382.52</v>
      </c>
      <c r="J6" s="52">
        <v>-3562.29</v>
      </c>
      <c r="K6" s="52">
        <v>-4896.01</v>
      </c>
      <c r="L6" s="52">
        <v>-1110.172</v>
      </c>
      <c r="M6" s="52">
        <v>-2397.2282152999996</v>
      </c>
      <c r="N6" s="52">
        <v>-3656.6709999999998</v>
      </c>
      <c r="O6" s="52">
        <v>-5209.6139999999996</v>
      </c>
      <c r="P6" s="52">
        <v>-1659.8458136000004</v>
      </c>
      <c r="Q6" s="52">
        <v>-3491.2093203999989</v>
      </c>
      <c r="R6" s="52">
        <v>-5348.3724857999996</v>
      </c>
      <c r="S6" s="52">
        <v>-7420.7118950000013</v>
      </c>
    </row>
    <row r="7" spans="1:19" s="14" customFormat="1" x14ac:dyDescent="0.25">
      <c r="A7" s="15" t="s">
        <v>46</v>
      </c>
      <c r="B7" s="53">
        <v>2872.6</v>
      </c>
      <c r="C7" s="53">
        <v>3222.4</v>
      </c>
      <c r="D7" s="53">
        <v>861.03599999999994</v>
      </c>
      <c r="E7" s="53">
        <v>1737.37</v>
      </c>
      <c r="F7" s="53">
        <v>2470.02</v>
      </c>
      <c r="G7" s="52">
        <v>3241.1435098000006</v>
      </c>
      <c r="H7" s="52">
        <v>769.23861120000083</v>
      </c>
      <c r="I7" s="52">
        <v>1197.3399999999999</v>
      </c>
      <c r="J7" s="52">
        <v>1765.5</v>
      </c>
      <c r="K7" s="52">
        <v>2367.21</v>
      </c>
      <c r="L7" s="52">
        <v>550.82500000000005</v>
      </c>
      <c r="M7" s="52">
        <v>1221.6447449000002</v>
      </c>
      <c r="N7" s="52">
        <v>1896.953</v>
      </c>
      <c r="O7" s="52">
        <v>2652.66</v>
      </c>
      <c r="P7" s="52">
        <v>824.29532689999996</v>
      </c>
      <c r="Q7" s="52">
        <v>1723.4633502000011</v>
      </c>
      <c r="R7" s="52">
        <v>2648.5842918000008</v>
      </c>
      <c r="S7" s="52">
        <v>3616.1322731999981</v>
      </c>
    </row>
    <row r="8" spans="1:19" s="14" customFormat="1" x14ac:dyDescent="0.25">
      <c r="A8" s="6" t="s">
        <v>47</v>
      </c>
      <c r="B8" s="52">
        <v>-1489.92</v>
      </c>
      <c r="C8" s="52">
        <v>-1640.86</v>
      </c>
      <c r="D8" s="52">
        <v>-424.16399999999999</v>
      </c>
      <c r="E8" s="52">
        <v>-862.66</v>
      </c>
      <c r="F8" s="52">
        <v>-1307.23</v>
      </c>
      <c r="G8" s="52">
        <v>-1698.8779041999999</v>
      </c>
      <c r="H8" s="52">
        <v>-387.8182577</v>
      </c>
      <c r="I8" s="52">
        <v>-689.53</v>
      </c>
      <c r="J8" s="52">
        <v>-1028.98</v>
      </c>
      <c r="K8" s="52">
        <v>-1354.82</v>
      </c>
      <c r="L8" s="52">
        <v>-316.733</v>
      </c>
      <c r="M8" s="52">
        <v>-650.84530840000014</v>
      </c>
      <c r="N8" s="52">
        <v>-994.94899999999996</v>
      </c>
      <c r="O8" s="52">
        <v>-1382.2470000000001</v>
      </c>
      <c r="P8" s="52">
        <v>-410.72598749999997</v>
      </c>
      <c r="Q8" s="52">
        <v>-878.84030499999994</v>
      </c>
      <c r="R8" s="52">
        <v>-1326.9303459999999</v>
      </c>
      <c r="S8" s="52">
        <v>-1828.8243716999998</v>
      </c>
    </row>
    <row r="9" spans="1:19" s="14" customFormat="1" x14ac:dyDescent="0.25">
      <c r="A9" s="6" t="s">
        <v>48</v>
      </c>
      <c r="B9" s="52">
        <v>-329.99</v>
      </c>
      <c r="C9" s="52">
        <v>-432.37</v>
      </c>
      <c r="D9" s="52">
        <v>-133.178</v>
      </c>
      <c r="E9" s="52">
        <v>-169.6</v>
      </c>
      <c r="F9" s="52">
        <v>-339.7</v>
      </c>
      <c r="G9" s="52">
        <v>-581.96723780000002</v>
      </c>
      <c r="H9" s="52">
        <v>-178.5471278</v>
      </c>
      <c r="I9" s="52">
        <v>-322.3</v>
      </c>
      <c r="J9" s="52">
        <v>-470.26</v>
      </c>
      <c r="K9" s="52">
        <v>-631.11</v>
      </c>
      <c r="L9" s="52">
        <v>-146.55699999999999</v>
      </c>
      <c r="M9" s="52">
        <v>-301.60244829999999</v>
      </c>
      <c r="N9" s="52">
        <v>-465.57499999999999</v>
      </c>
      <c r="O9" s="52">
        <v>-651.91499999999996</v>
      </c>
      <c r="P9" s="52">
        <v>-222.96903309999999</v>
      </c>
      <c r="Q9" s="52">
        <v>-422.03670640000001</v>
      </c>
      <c r="R9" s="52">
        <v>-623.19646450000005</v>
      </c>
      <c r="S9" s="52">
        <v>-818.52353410000001</v>
      </c>
    </row>
    <row r="10" spans="1:19" s="14" customFormat="1" x14ac:dyDescent="0.25">
      <c r="A10" s="22" t="s">
        <v>49</v>
      </c>
      <c r="B10" s="52">
        <v>7.73</v>
      </c>
      <c r="C10" s="52">
        <v>-6.17</v>
      </c>
      <c r="D10" s="52">
        <v>-2.5070000000000001</v>
      </c>
      <c r="E10" s="52">
        <v>-3.15</v>
      </c>
      <c r="F10" s="52">
        <v>4.42</v>
      </c>
      <c r="G10" s="52">
        <v>32.143906600000001</v>
      </c>
      <c r="H10" s="52">
        <v>1.6479131</v>
      </c>
      <c r="I10" s="52">
        <v>1.42</v>
      </c>
      <c r="J10" s="52">
        <v>1.56</v>
      </c>
      <c r="K10" s="52">
        <v>5.31</v>
      </c>
      <c r="L10" s="52">
        <v>-8.9999999999999993E-3</v>
      </c>
      <c r="M10" s="52">
        <v>-1.1375740999999999</v>
      </c>
      <c r="N10" s="52">
        <v>14.497</v>
      </c>
      <c r="O10" s="52">
        <v>-26.920999999999999</v>
      </c>
      <c r="P10" s="52">
        <v>7.9655368999999991</v>
      </c>
      <c r="Q10" s="52">
        <v>-28.003087000000001</v>
      </c>
      <c r="R10" s="52">
        <v>-27.023841499999996</v>
      </c>
      <c r="S10" s="52">
        <v>-13.367156799999997</v>
      </c>
    </row>
    <row r="11" spans="1:19" s="22" customFormat="1" x14ac:dyDescent="0.25">
      <c r="A11" s="22" t="s">
        <v>11</v>
      </c>
      <c r="B11" s="56">
        <v>1060.42</v>
      </c>
      <c r="C11" s="56">
        <v>1143</v>
      </c>
      <c r="D11" s="56">
        <v>301.18599999999998</v>
      </c>
      <c r="E11" s="56">
        <v>701.96</v>
      </c>
      <c r="F11" s="56">
        <v>827.51</v>
      </c>
      <c r="G11" s="52">
        <v>992.44699540000192</v>
      </c>
      <c r="H11" s="58">
        <v>205.07019600000064</v>
      </c>
      <c r="I11" s="58">
        <v>186.94</v>
      </c>
      <c r="J11" s="58">
        <v>267.82</v>
      </c>
      <c r="K11" s="58">
        <v>386.59</v>
      </c>
      <c r="L11" s="58">
        <v>87.525000000000006</v>
      </c>
      <c r="M11" s="58">
        <v>268.05911009999909</v>
      </c>
      <c r="N11" s="58">
        <v>450.92700000000002</v>
      </c>
      <c r="O11" s="58">
        <v>591.577</v>
      </c>
      <c r="P11" s="58">
        <v>198.56584320000016</v>
      </c>
      <c r="Q11" s="58">
        <v>394.5832518000002</v>
      </c>
      <c r="R11" s="58">
        <v>671.43363979999992</v>
      </c>
      <c r="S11" s="58">
        <v>955.41721060000123</v>
      </c>
    </row>
    <row r="12" spans="1:19" s="175" customFormat="1" x14ac:dyDescent="0.25">
      <c r="A12" s="22" t="s">
        <v>50</v>
      </c>
      <c r="B12" s="56">
        <v>-8.73</v>
      </c>
      <c r="C12" s="56">
        <v>-8.99</v>
      </c>
      <c r="D12" s="56">
        <v>-2.931</v>
      </c>
      <c r="E12" s="56">
        <v>-3.78</v>
      </c>
      <c r="F12" s="56">
        <v>-7.28</v>
      </c>
      <c r="G12" s="52">
        <v>-14.768527500000097</v>
      </c>
      <c r="H12" s="59">
        <v>-1.9250151999997911</v>
      </c>
      <c r="I12" s="59">
        <v>-9.98</v>
      </c>
      <c r="J12" s="59">
        <v>-18.3</v>
      </c>
      <c r="K12" s="59">
        <v>-23.79</v>
      </c>
      <c r="L12" s="59">
        <v>-4.3310000000000004</v>
      </c>
      <c r="M12" s="59">
        <v>-9.3390486000000692</v>
      </c>
      <c r="N12" s="59">
        <v>-14.462999999999999</v>
      </c>
      <c r="O12" s="59">
        <v>-4.1500000000000004</v>
      </c>
      <c r="P12" s="59">
        <v>4.5683181999999984</v>
      </c>
      <c r="Q12" s="59">
        <v>-3.4700738000000166</v>
      </c>
      <c r="R12" s="59">
        <v>-25.132567199999976</v>
      </c>
      <c r="S12" s="59">
        <v>-60.64766080000004</v>
      </c>
    </row>
    <row r="13" spans="1:19" s="175" customFormat="1" x14ac:dyDescent="0.25">
      <c r="A13" s="12" t="s">
        <v>51</v>
      </c>
      <c r="B13" s="58">
        <v>1051.69</v>
      </c>
      <c r="C13" s="58">
        <v>1134.01</v>
      </c>
      <c r="D13" s="58">
        <v>298.255</v>
      </c>
      <c r="E13" s="58">
        <v>698.18</v>
      </c>
      <c r="F13" s="58">
        <v>820.22</v>
      </c>
      <c r="G13" s="52">
        <v>977.67846790000181</v>
      </c>
      <c r="H13" s="59">
        <v>203.14518080000084</v>
      </c>
      <c r="I13" s="59">
        <v>176.96</v>
      </c>
      <c r="J13" s="59">
        <v>249.52</v>
      </c>
      <c r="K13" s="59">
        <v>362.81</v>
      </c>
      <c r="L13" s="59">
        <v>83.192999999999998</v>
      </c>
      <c r="M13" s="59">
        <v>258.72006149999902</v>
      </c>
      <c r="N13" s="59">
        <v>436.464</v>
      </c>
      <c r="O13" s="59">
        <v>587.42700000000002</v>
      </c>
      <c r="P13" s="59">
        <v>203.13416140000032</v>
      </c>
      <c r="Q13" s="59">
        <v>391.11317799999995</v>
      </c>
      <c r="R13" s="59">
        <v>646.30107259999875</v>
      </c>
      <c r="S13" s="59">
        <v>894.76954979999698</v>
      </c>
    </row>
    <row r="14" spans="1:19" s="22" customFormat="1" x14ac:dyDescent="0.25">
      <c r="A14" s="12" t="s">
        <v>27</v>
      </c>
      <c r="B14" s="58">
        <v>-265.39</v>
      </c>
      <c r="C14" s="58">
        <v>-181.61</v>
      </c>
      <c r="D14" s="58">
        <v>-57.23</v>
      </c>
      <c r="E14" s="58">
        <v>-331.43</v>
      </c>
      <c r="F14" s="58">
        <v>-325.11</v>
      </c>
      <c r="G14" s="52">
        <v>-314.21522520000099</v>
      </c>
      <c r="H14" s="58">
        <v>-44.104668700000047</v>
      </c>
      <c r="I14" s="58">
        <v>-45.9</v>
      </c>
      <c r="J14" s="58">
        <v>-41.72</v>
      </c>
      <c r="K14" s="58">
        <v>-85.05</v>
      </c>
      <c r="L14" s="58">
        <v>-27.798999999999999</v>
      </c>
      <c r="M14" s="58">
        <v>-35.473242199999675</v>
      </c>
      <c r="N14" s="58">
        <v>-78.203000000000003</v>
      </c>
      <c r="O14" s="58">
        <v>-100.639</v>
      </c>
      <c r="P14" s="58">
        <v>-48.179786599999993</v>
      </c>
      <c r="Q14" s="58">
        <v>-104.2136349</v>
      </c>
      <c r="R14" s="58">
        <v>-164.23780640000001</v>
      </c>
      <c r="S14" s="58">
        <v>-208.65906720000001</v>
      </c>
    </row>
    <row r="15" spans="1:19" s="22" customFormat="1" x14ac:dyDescent="0.25">
      <c r="A15" s="21" t="s">
        <v>26</v>
      </c>
      <c r="B15" s="75">
        <v>786.29</v>
      </c>
      <c r="C15" s="75">
        <v>952.4</v>
      </c>
      <c r="D15" s="75">
        <v>241.02600000000001</v>
      </c>
      <c r="E15" s="75">
        <v>366.75</v>
      </c>
      <c r="F15" s="75">
        <v>495.11</v>
      </c>
      <c r="G15" s="75">
        <v>663.46324270000082</v>
      </c>
      <c r="H15" s="88">
        <v>159.0405121000008</v>
      </c>
      <c r="I15" s="88">
        <v>131.07</v>
      </c>
      <c r="J15" s="88">
        <v>207.8</v>
      </c>
      <c r="K15" s="88">
        <v>277.76</v>
      </c>
      <c r="L15" s="88">
        <v>55.395000000000003</v>
      </c>
      <c r="M15" s="88">
        <v>223.24681929999934</v>
      </c>
      <c r="N15" s="88">
        <v>358.26100000000002</v>
      </c>
      <c r="O15" s="88">
        <v>486.78800000000001</v>
      </c>
      <c r="P15" s="88">
        <v>154.95435450000031</v>
      </c>
      <c r="Q15" s="88">
        <v>286.89954310000007</v>
      </c>
      <c r="R15" s="88">
        <v>482.0632662999991</v>
      </c>
      <c r="S15" s="88">
        <v>686.11048259999961</v>
      </c>
    </row>
    <row r="16" spans="1:19" s="22" customFormat="1" x14ac:dyDescent="0.25">
      <c r="A16" s="6"/>
      <c r="B16" s="52"/>
      <c r="C16" s="52"/>
      <c r="D16" s="52"/>
      <c r="E16" s="52"/>
      <c r="F16" s="52"/>
      <c r="G16" s="52"/>
      <c r="H16" s="58"/>
      <c r="I16" s="58"/>
      <c r="J16" s="58"/>
      <c r="K16" s="58"/>
      <c r="L16" s="58"/>
      <c r="M16" s="58"/>
      <c r="N16" s="58"/>
      <c r="O16" s="58"/>
      <c r="P16" s="58"/>
      <c r="Q16" s="58"/>
      <c r="R16" s="58"/>
      <c r="S16" s="58"/>
    </row>
    <row r="17" spans="1:19" s="22" customFormat="1" x14ac:dyDescent="0.25">
      <c r="A17" s="6" t="s">
        <v>215</v>
      </c>
      <c r="B17" s="52"/>
      <c r="C17" s="52"/>
      <c r="D17" s="52"/>
      <c r="E17" s="52"/>
      <c r="F17" s="52"/>
      <c r="G17" s="52"/>
      <c r="H17" s="58"/>
      <c r="I17" s="58"/>
      <c r="J17" s="58"/>
      <c r="K17" s="58"/>
      <c r="L17" s="58"/>
      <c r="M17" s="58"/>
      <c r="N17" s="58"/>
      <c r="O17" s="58"/>
      <c r="P17" s="58"/>
      <c r="Q17" s="58"/>
      <c r="R17" s="58"/>
      <c r="S17" s="58"/>
    </row>
    <row r="18" spans="1:19" s="22" customFormat="1" x14ac:dyDescent="0.25">
      <c r="A18" s="6" t="s">
        <v>216</v>
      </c>
      <c r="B18" s="52">
        <v>42.15</v>
      </c>
      <c r="C18" s="52">
        <v>-46.91</v>
      </c>
      <c r="D18" s="52">
        <v>18.09</v>
      </c>
      <c r="E18" s="52">
        <v>-41.5</v>
      </c>
      <c r="F18" s="52">
        <v>-90.89</v>
      </c>
      <c r="G18" s="52">
        <v>-33.159999999999997</v>
      </c>
      <c r="H18" s="58">
        <v>2.2599999999999998</v>
      </c>
      <c r="I18" s="58">
        <v>38.44</v>
      </c>
      <c r="J18" s="58">
        <v>69.16</v>
      </c>
      <c r="K18" s="58">
        <v>82.57</v>
      </c>
      <c r="L18" s="58">
        <v>46.253</v>
      </c>
      <c r="M18" s="58">
        <v>78.994651800000014</v>
      </c>
      <c r="N18" s="58">
        <v>69.947999999999993</v>
      </c>
      <c r="O18" s="58">
        <v>141.422</v>
      </c>
      <c r="P18" s="58">
        <v>26.165076199999998</v>
      </c>
      <c r="Q18" s="58">
        <v>84.746249399999996</v>
      </c>
      <c r="R18" s="58">
        <v>-146.00124600000001</v>
      </c>
      <c r="S18" s="58">
        <v>-151.92756580000002</v>
      </c>
    </row>
    <row r="19" spans="1:19" s="22" customFormat="1" x14ac:dyDescent="0.25">
      <c r="A19" s="6" t="s">
        <v>217</v>
      </c>
      <c r="B19" s="52">
        <v>-10.33</v>
      </c>
      <c r="C19" s="52">
        <v>10.25</v>
      </c>
      <c r="D19" s="52">
        <v>-3.97</v>
      </c>
      <c r="E19" s="52">
        <v>9.8699999999999992</v>
      </c>
      <c r="F19" s="52">
        <v>19.82</v>
      </c>
      <c r="G19" s="52">
        <v>6.46</v>
      </c>
      <c r="H19" s="58">
        <v>-0.88</v>
      </c>
      <c r="I19" s="58">
        <v>-4.4000000000000004</v>
      </c>
      <c r="J19" s="58">
        <v>-8.4600000000000009</v>
      </c>
      <c r="K19" s="58">
        <f>-7.78</f>
        <v>-7.78</v>
      </c>
      <c r="L19" s="58">
        <v>-5.9390000000000001</v>
      </c>
      <c r="M19" s="58">
        <v>-10.506199800000001</v>
      </c>
      <c r="N19" s="58">
        <v>-9.1509999999999998</v>
      </c>
      <c r="O19" s="58">
        <v>-17.911999999999999</v>
      </c>
      <c r="P19" s="58">
        <v>-4.5324732999999995</v>
      </c>
      <c r="Q19" s="58">
        <v>-13.900600300000001</v>
      </c>
      <c r="R19" s="58">
        <v>13.976420599999999</v>
      </c>
      <c r="S19" s="58">
        <v>14.288758700000001</v>
      </c>
    </row>
    <row r="20" spans="1:19" s="22" customFormat="1" x14ac:dyDescent="0.25">
      <c r="A20" s="21" t="s">
        <v>15</v>
      </c>
      <c r="B20" s="75">
        <v>31.83</v>
      </c>
      <c r="C20" s="75">
        <v>-36.659999999999997</v>
      </c>
      <c r="D20" s="75">
        <v>14.13</v>
      </c>
      <c r="E20" s="75">
        <v>-31.63</v>
      </c>
      <c r="F20" s="75">
        <v>-71.069999999999993</v>
      </c>
      <c r="G20" s="75">
        <v>-26.7</v>
      </c>
      <c r="H20" s="88">
        <v>1.38</v>
      </c>
      <c r="I20" s="88">
        <v>34.04</v>
      </c>
      <c r="J20" s="88">
        <v>60.71</v>
      </c>
      <c r="K20" s="88">
        <v>74.790000000000006</v>
      </c>
      <c r="L20" s="88">
        <v>40.314999999999998</v>
      </c>
      <c r="M20" s="88">
        <v>68.488452000000009</v>
      </c>
      <c r="N20" s="88">
        <v>60.798000000000002</v>
      </c>
      <c r="O20" s="88">
        <v>123.51</v>
      </c>
      <c r="P20" s="88">
        <v>21.632602899999998</v>
      </c>
      <c r="Q20" s="88">
        <v>70.845649100000003</v>
      </c>
      <c r="R20" s="88">
        <v>-132.0248254</v>
      </c>
      <c r="S20" s="88">
        <v>-137.63880710000004</v>
      </c>
    </row>
    <row r="21" spans="1:19" s="22" customFormat="1" x14ac:dyDescent="0.25">
      <c r="A21" s="6"/>
      <c r="B21" s="52"/>
      <c r="C21" s="52"/>
      <c r="D21" s="52"/>
      <c r="E21" s="52"/>
      <c r="F21" s="52"/>
      <c r="G21" s="52"/>
      <c r="H21" s="58"/>
      <c r="I21" s="58"/>
      <c r="J21" s="58"/>
      <c r="K21" s="58"/>
      <c r="L21" s="58"/>
      <c r="M21" s="58"/>
      <c r="N21" s="58"/>
      <c r="O21" s="58"/>
      <c r="P21" s="58"/>
      <c r="Q21" s="58"/>
      <c r="R21" s="58"/>
      <c r="S21" s="58"/>
    </row>
    <row r="22" spans="1:19" s="22" customFormat="1" ht="30" x14ac:dyDescent="0.25">
      <c r="A22" s="6" t="s">
        <v>218</v>
      </c>
      <c r="B22" s="52"/>
      <c r="C22" s="52"/>
      <c r="D22" s="52"/>
      <c r="E22" s="52"/>
      <c r="F22" s="52"/>
      <c r="G22" s="52"/>
      <c r="H22" s="58"/>
      <c r="I22" s="58"/>
      <c r="J22" s="58"/>
      <c r="K22" s="58"/>
      <c r="L22" s="58"/>
      <c r="M22" s="58"/>
      <c r="N22" s="58"/>
      <c r="O22" s="58"/>
      <c r="P22" s="58"/>
      <c r="Q22" s="58"/>
      <c r="R22" s="58"/>
      <c r="S22" s="58"/>
    </row>
    <row r="23" spans="1:19" s="22" customFormat="1" ht="30" x14ac:dyDescent="0.25">
      <c r="A23" s="6" t="s">
        <v>219</v>
      </c>
      <c r="B23" s="52">
        <v>15.22</v>
      </c>
      <c r="C23" s="52">
        <v>149.82</v>
      </c>
      <c r="D23" s="52">
        <v>94.03</v>
      </c>
      <c r="E23" s="52">
        <v>125.27</v>
      </c>
      <c r="F23" s="52">
        <v>176.82</v>
      </c>
      <c r="G23" s="52">
        <v>100.61</v>
      </c>
      <c r="H23" s="58">
        <v>184.8</v>
      </c>
      <c r="I23" s="58">
        <v>-21.41</v>
      </c>
      <c r="J23" s="58">
        <v>-62.49</v>
      </c>
      <c r="K23" s="58">
        <v>-262.64</v>
      </c>
      <c r="L23" s="58">
        <v>115.26600000000001</v>
      </c>
      <c r="M23" s="58">
        <v>51.013976500000005</v>
      </c>
      <c r="N23" s="58">
        <v>95.585999999999999</v>
      </c>
      <c r="O23" s="58">
        <v>154.02600000000001</v>
      </c>
      <c r="P23" s="58">
        <v>49.239709900000008</v>
      </c>
      <c r="Q23" s="58">
        <v>274.3987644</v>
      </c>
      <c r="R23" s="58">
        <v>392.55311479999995</v>
      </c>
      <c r="S23" s="58">
        <v>360.45731260000002</v>
      </c>
    </row>
    <row r="24" spans="1:19" s="22" customFormat="1" x14ac:dyDescent="0.25">
      <c r="A24" s="6" t="s">
        <v>220</v>
      </c>
      <c r="B24" s="72">
        <v>0</v>
      </c>
      <c r="C24" s="72">
        <v>0</v>
      </c>
      <c r="D24" s="72">
        <v>0</v>
      </c>
      <c r="E24" s="52">
        <v>0</v>
      </c>
      <c r="F24" s="52">
        <v>0</v>
      </c>
      <c r="G24" s="52">
        <v>0</v>
      </c>
      <c r="H24" s="58">
        <v>0</v>
      </c>
      <c r="I24" s="58">
        <v>0</v>
      </c>
      <c r="J24" s="58">
        <v>0</v>
      </c>
      <c r="K24" s="58">
        <v>0</v>
      </c>
      <c r="L24" s="58">
        <v>0</v>
      </c>
      <c r="M24" s="58">
        <v>0</v>
      </c>
      <c r="N24" s="58">
        <v>0</v>
      </c>
      <c r="O24" s="58">
        <v>0</v>
      </c>
      <c r="P24" s="58">
        <v>0</v>
      </c>
      <c r="Q24" s="58">
        <v>0</v>
      </c>
      <c r="R24" s="58">
        <v>0</v>
      </c>
      <c r="S24" s="58">
        <v>0</v>
      </c>
    </row>
    <row r="25" spans="1:19" s="22" customFormat="1" x14ac:dyDescent="0.25">
      <c r="A25" s="21" t="s">
        <v>221</v>
      </c>
      <c r="B25" s="52">
        <v>47.05</v>
      </c>
      <c r="C25" s="52">
        <v>113.16</v>
      </c>
      <c r="D25" s="52">
        <v>108.16</v>
      </c>
      <c r="E25" s="75">
        <v>93.64</v>
      </c>
      <c r="F25" s="75">
        <v>105.76</v>
      </c>
      <c r="G25" s="75">
        <v>73.91</v>
      </c>
      <c r="H25" s="88">
        <v>186.18</v>
      </c>
      <c r="I25" s="88">
        <v>12.63</v>
      </c>
      <c r="J25" s="88">
        <v>-1.78</v>
      </c>
      <c r="K25" s="88">
        <v>-187.85</v>
      </c>
      <c r="L25" s="88">
        <v>155.58000000000001</v>
      </c>
      <c r="M25" s="88">
        <v>119.50242850000001</v>
      </c>
      <c r="N25" s="88">
        <v>156.38300000000001</v>
      </c>
      <c r="O25" s="88">
        <v>277.536</v>
      </c>
      <c r="P25" s="88">
        <v>70.872312800000003</v>
      </c>
      <c r="Q25" s="88">
        <v>345.24441350000001</v>
      </c>
      <c r="R25" s="88">
        <v>260.52828939999995</v>
      </c>
      <c r="S25" s="88">
        <v>222.81850549999999</v>
      </c>
    </row>
    <row r="26" spans="1:19" s="22" customFormat="1" x14ac:dyDescent="0.25">
      <c r="A26" s="21" t="s">
        <v>222</v>
      </c>
      <c r="B26" s="75">
        <v>833.34</v>
      </c>
      <c r="C26" s="75">
        <v>1065.56</v>
      </c>
      <c r="D26" s="75">
        <v>349.18</v>
      </c>
      <c r="E26" s="75">
        <v>460.39</v>
      </c>
      <c r="F26" s="75">
        <v>600.87</v>
      </c>
      <c r="G26" s="75">
        <v>737.37</v>
      </c>
      <c r="H26" s="88">
        <v>345.22</v>
      </c>
      <c r="I26" s="88">
        <v>143.69999999999999</v>
      </c>
      <c r="J26" s="88">
        <v>206.02</v>
      </c>
      <c r="K26" s="88">
        <v>89.91</v>
      </c>
      <c r="L26" s="88">
        <v>210.97499999999999</v>
      </c>
      <c r="M26" s="88">
        <v>342.74924779999935</v>
      </c>
      <c r="N26" s="88">
        <v>514.64400000000001</v>
      </c>
      <c r="O26" s="88">
        <v>764.32500000000005</v>
      </c>
      <c r="P26" s="88">
        <v>225.82666730000031</v>
      </c>
      <c r="Q26" s="88">
        <v>632.14395660000014</v>
      </c>
      <c r="R26" s="88">
        <v>742.59155569999905</v>
      </c>
      <c r="S26" s="88">
        <v>908.92898809999963</v>
      </c>
    </row>
    <row r="27" spans="1:19" s="22" customFormat="1" x14ac:dyDescent="0.25">
      <c r="A27" s="6"/>
      <c r="B27" s="52"/>
      <c r="C27" s="52"/>
      <c r="D27" s="52"/>
      <c r="E27" s="52"/>
      <c r="F27" s="52"/>
      <c r="G27" s="52"/>
      <c r="H27" s="58"/>
      <c r="I27" s="58"/>
      <c r="J27" s="58"/>
      <c r="K27" s="58"/>
      <c r="L27" s="58"/>
      <c r="M27" s="58"/>
      <c r="N27" s="58"/>
      <c r="O27" s="58"/>
      <c r="P27" s="58"/>
      <c r="Q27" s="58"/>
      <c r="R27" s="58"/>
      <c r="S27" s="58"/>
    </row>
    <row r="28" spans="1:19" s="22" customFormat="1" x14ac:dyDescent="0.25">
      <c r="A28" s="12" t="s">
        <v>54</v>
      </c>
      <c r="B28" s="61"/>
      <c r="C28" s="61"/>
      <c r="D28" s="61"/>
      <c r="E28" s="61"/>
      <c r="F28" s="61"/>
      <c r="G28" s="61"/>
      <c r="H28" s="58"/>
      <c r="I28" s="58"/>
      <c r="J28" s="58"/>
      <c r="K28" s="58"/>
      <c r="L28" s="58"/>
      <c r="M28" s="58"/>
      <c r="N28" s="58"/>
      <c r="O28" s="58"/>
      <c r="P28" s="58"/>
      <c r="Q28" s="58"/>
      <c r="R28" s="58"/>
      <c r="S28" s="58"/>
    </row>
    <row r="29" spans="1:19" s="22" customFormat="1" x14ac:dyDescent="0.25">
      <c r="A29" s="12" t="s">
        <v>53</v>
      </c>
      <c r="B29" s="60">
        <v>786.29</v>
      </c>
      <c r="C29" s="60">
        <v>952.4</v>
      </c>
      <c r="D29" s="60">
        <v>241.02600000000001</v>
      </c>
      <c r="E29" s="60">
        <v>366.75</v>
      </c>
      <c r="F29" s="60">
        <v>495.11</v>
      </c>
      <c r="G29" s="52">
        <v>663.46324270000082</v>
      </c>
      <c r="H29" s="52">
        <v>159.0405121000008</v>
      </c>
      <c r="I29" s="52">
        <v>131.07</v>
      </c>
      <c r="J29" s="52">
        <v>207.8</v>
      </c>
      <c r="K29" s="52">
        <v>277.76</v>
      </c>
      <c r="L29" s="52">
        <v>55.395000000000003</v>
      </c>
      <c r="M29" s="52">
        <v>223.24681929999934</v>
      </c>
      <c r="N29" s="52">
        <v>358.26100000000002</v>
      </c>
      <c r="O29" s="52">
        <v>486.78800000000001</v>
      </c>
      <c r="P29" s="52">
        <v>154.95435450000031</v>
      </c>
      <c r="Q29" s="52">
        <v>286.89954310000007</v>
      </c>
      <c r="R29" s="52">
        <v>482.0632662999991</v>
      </c>
      <c r="S29" s="52">
        <v>686.11048259999961</v>
      </c>
    </row>
    <row r="30" spans="1:19" s="14" customFormat="1" x14ac:dyDescent="0.25">
      <c r="A30" s="110" t="s">
        <v>15</v>
      </c>
      <c r="B30" s="78">
        <v>786.29</v>
      </c>
      <c r="C30" s="78">
        <v>952.4</v>
      </c>
      <c r="D30" s="78">
        <v>241.02600000000001</v>
      </c>
      <c r="E30" s="78">
        <v>366.75</v>
      </c>
      <c r="F30" s="78">
        <v>495.11</v>
      </c>
      <c r="G30" s="75">
        <v>663.46324270000082</v>
      </c>
      <c r="H30" s="75">
        <v>159.0405121000008</v>
      </c>
      <c r="I30" s="75">
        <v>131.07</v>
      </c>
      <c r="J30" s="75">
        <v>207.8</v>
      </c>
      <c r="K30" s="75">
        <v>277.76</v>
      </c>
      <c r="L30" s="75">
        <v>55.395000000000003</v>
      </c>
      <c r="M30" s="75">
        <v>223.24681929999934</v>
      </c>
      <c r="N30" s="75">
        <v>358.26100000000002</v>
      </c>
      <c r="O30" s="75">
        <v>486.78800000000001</v>
      </c>
      <c r="P30" s="75">
        <v>154.95435450000031</v>
      </c>
      <c r="Q30" s="75">
        <v>286.89954310000007</v>
      </c>
      <c r="R30" s="75">
        <v>482.0632662999991</v>
      </c>
      <c r="S30" s="75">
        <v>686.11048259999961</v>
      </c>
    </row>
    <row r="31" spans="1:19" s="14" customFormat="1" x14ac:dyDescent="0.25">
      <c r="A31"/>
      <c r="B31" s="55"/>
      <c r="C31" s="55"/>
      <c r="D31" s="55"/>
      <c r="E31" s="55"/>
      <c r="F31" s="55"/>
      <c r="G31" s="52"/>
      <c r="H31" s="52"/>
      <c r="I31" s="52"/>
      <c r="J31" s="52"/>
      <c r="K31" s="52"/>
      <c r="L31" s="52"/>
      <c r="M31" s="52"/>
      <c r="N31" s="52"/>
      <c r="O31" s="52"/>
      <c r="P31" s="52"/>
      <c r="Q31" s="52"/>
      <c r="R31" s="52"/>
      <c r="S31" s="52"/>
    </row>
    <row r="32" spans="1:19" s="14" customFormat="1" x14ac:dyDescent="0.25">
      <c r="A32" t="s">
        <v>223</v>
      </c>
      <c r="B32" s="55"/>
      <c r="C32" s="55"/>
      <c r="D32" s="55"/>
      <c r="E32" s="55"/>
      <c r="F32" s="55"/>
      <c r="G32" s="52"/>
      <c r="H32" s="52"/>
      <c r="I32" s="52"/>
      <c r="J32" s="52"/>
      <c r="K32" s="52"/>
      <c r="L32" s="52"/>
      <c r="M32" s="52"/>
      <c r="N32" s="52"/>
      <c r="O32" s="52"/>
      <c r="P32" s="52"/>
      <c r="Q32" s="52"/>
      <c r="R32" s="52"/>
      <c r="S32" s="52"/>
    </row>
    <row r="33" spans="1:19" s="14" customFormat="1" x14ac:dyDescent="0.25">
      <c r="A33" t="s">
        <v>224</v>
      </c>
      <c r="B33" s="55">
        <v>833.34</v>
      </c>
      <c r="C33" s="55">
        <v>1065.56</v>
      </c>
      <c r="D33" s="55">
        <v>349.18</v>
      </c>
      <c r="E33" s="55">
        <v>460.39</v>
      </c>
      <c r="F33" s="55">
        <v>600.87</v>
      </c>
      <c r="G33" s="52">
        <v>737.37</v>
      </c>
      <c r="H33" s="52">
        <v>345.22</v>
      </c>
      <c r="I33" s="52">
        <v>143.69999999999999</v>
      </c>
      <c r="J33" s="52">
        <v>206.02</v>
      </c>
      <c r="K33" s="52">
        <v>89.91</v>
      </c>
      <c r="L33" s="52">
        <v>210.97499999999999</v>
      </c>
      <c r="M33" s="52">
        <v>342.74924779999975</v>
      </c>
      <c r="N33" s="52">
        <v>514.64400000000001</v>
      </c>
      <c r="O33" s="52">
        <v>764.32500000000005</v>
      </c>
      <c r="P33" s="52">
        <v>225.82666730000022</v>
      </c>
      <c r="Q33" s="52">
        <v>632.14395660000048</v>
      </c>
      <c r="R33" s="52">
        <v>742.59155569999996</v>
      </c>
      <c r="S33" s="52">
        <v>908.92898809999758</v>
      </c>
    </row>
    <row r="34" spans="1:19" s="14" customFormat="1" x14ac:dyDescent="0.25">
      <c r="A34" s="110" t="s">
        <v>225</v>
      </c>
      <c r="B34" s="78">
        <v>833.34</v>
      </c>
      <c r="C34" s="78">
        <v>1065.56</v>
      </c>
      <c r="D34" s="78">
        <v>349.18</v>
      </c>
      <c r="E34" s="78">
        <v>460.39</v>
      </c>
      <c r="F34" s="78">
        <v>600.87</v>
      </c>
      <c r="G34" s="75">
        <v>737.37</v>
      </c>
      <c r="H34" s="75">
        <v>345.22</v>
      </c>
      <c r="I34" s="75">
        <v>143.69999999999999</v>
      </c>
      <c r="J34" s="75">
        <v>206.02</v>
      </c>
      <c r="K34" s="75">
        <v>89.91</v>
      </c>
      <c r="L34" s="75">
        <v>210.97499999999999</v>
      </c>
      <c r="M34" s="75">
        <v>342.74924779999975</v>
      </c>
      <c r="N34" s="75">
        <v>514.64400000000001</v>
      </c>
      <c r="O34" s="75">
        <v>764.32500000000005</v>
      </c>
      <c r="P34" s="75">
        <v>225.82666730000022</v>
      </c>
      <c r="Q34" s="75">
        <v>632.14395660000048</v>
      </c>
      <c r="R34" s="75">
        <v>742.59155569999996</v>
      </c>
      <c r="S34" s="75">
        <v>908.92898809999758</v>
      </c>
    </row>
    <row r="35" spans="1:19" s="14" customFormat="1" x14ac:dyDescent="0.25">
      <c r="A35" s="6"/>
      <c r="B35" s="62"/>
      <c r="C35" s="62"/>
      <c r="D35" s="62"/>
      <c r="E35" s="62"/>
      <c r="F35" s="62"/>
      <c r="G35" s="62"/>
      <c r="H35" s="52"/>
      <c r="I35" s="52"/>
      <c r="J35" s="52"/>
      <c r="K35" s="52"/>
      <c r="L35" s="52"/>
      <c r="M35" s="52"/>
      <c r="N35" s="52"/>
      <c r="O35" s="52"/>
      <c r="P35" s="52"/>
      <c r="Q35" s="52"/>
      <c r="R35" s="52"/>
      <c r="S35" s="52"/>
    </row>
    <row r="36" spans="1:19" s="14" customFormat="1" x14ac:dyDescent="0.25">
      <c r="A36" s="10" t="s">
        <v>52</v>
      </c>
      <c r="B36" s="63">
        <f>+(B5+B6)/B5*100</f>
        <v>37.194364023389141</v>
      </c>
      <c r="C36" s="63">
        <f>+(C5+C6)/C5*100</f>
        <v>37.185900653730528</v>
      </c>
      <c r="D36" s="63">
        <f t="shared" ref="D36:H36" si="0">+(D5+D6)/D5*100</f>
        <v>37.404001496097507</v>
      </c>
      <c r="E36" s="63">
        <f t="shared" si="0"/>
        <v>36.523386176204099</v>
      </c>
      <c r="F36" s="63">
        <f t="shared" si="0"/>
        <v>35.557670132685722</v>
      </c>
      <c r="G36" s="63">
        <f t="shared" si="0"/>
        <v>34.92259462874928</v>
      </c>
      <c r="H36" s="63">
        <f t="shared" si="0"/>
        <v>36.791214615453114</v>
      </c>
      <c r="I36" s="63">
        <f t="shared" ref="I36:J36" si="1">+(I5+I6)/I5*100</f>
        <v>33.446745272873038</v>
      </c>
      <c r="J36" s="63">
        <f t="shared" si="1"/>
        <v>33.137692856338454</v>
      </c>
      <c r="K36" s="63">
        <f t="shared" ref="K36" si="2">+(K5+K6)/K5*100</f>
        <v>32.591835863658446</v>
      </c>
      <c r="L36" s="63">
        <f>+(L5+L6)/L5*100</f>
        <v>33.162311551435678</v>
      </c>
      <c r="M36" s="63">
        <f>+(M5+M6)/M5*100</f>
        <v>33.75760238990221</v>
      </c>
      <c r="N36" s="63">
        <f>+(N5+N6)/N5*100</f>
        <v>34.157029716091692</v>
      </c>
      <c r="O36" s="63">
        <f>+(O5+O6)/O5*100</f>
        <v>33.739093804158962</v>
      </c>
      <c r="P36" s="63">
        <v>33.182306490608205</v>
      </c>
      <c r="Q36" s="63">
        <v>33.050269097747574</v>
      </c>
      <c r="R36" s="63">
        <v>33.11990255116617</v>
      </c>
      <c r="S36" s="63">
        <v>32.764187099959337</v>
      </c>
    </row>
    <row r="37" spans="1:19" s="22" customFormat="1" x14ac:dyDescent="0.25">
      <c r="A37" s="10" t="s">
        <v>30</v>
      </c>
      <c r="B37" s="63">
        <f t="shared" ref="B37:C37" si="3">+B11/B5*100</f>
        <v>13.730247927035805</v>
      </c>
      <c r="C37" s="63">
        <f t="shared" si="3"/>
        <v>13.190008827958666</v>
      </c>
      <c r="D37" s="63">
        <f t="shared" ref="D37:H37" si="4">+D11/D5*100</f>
        <v>13.083728897053806</v>
      </c>
      <c r="E37" s="63">
        <f t="shared" si="4"/>
        <v>14.756762324806019</v>
      </c>
      <c r="F37" s="63">
        <f t="shared" si="4"/>
        <v>11.91263501423021</v>
      </c>
      <c r="G37" s="63">
        <f t="shared" si="4"/>
        <v>10.693393861172517</v>
      </c>
      <c r="H37" s="63">
        <f t="shared" si="4"/>
        <v>9.8081160805218968</v>
      </c>
      <c r="I37" s="63">
        <f t="shared" ref="I37:J37" si="5">+I11/I5*100</f>
        <v>5.2219773343724771</v>
      </c>
      <c r="J37" s="63">
        <f t="shared" si="5"/>
        <v>5.026840346859867</v>
      </c>
      <c r="K37" s="63">
        <f t="shared" ref="K37" si="6">+K11/K5*100</f>
        <v>5.3225631020909425</v>
      </c>
      <c r="L37" s="63">
        <f>+L11/L5*100</f>
        <v>5.2694255317739884</v>
      </c>
      <c r="M37" s="63">
        <f>+M11/M5*100</f>
        <v>7.4072539447525845</v>
      </c>
      <c r="N37" s="63">
        <f>+N11/N5*100</f>
        <v>8.1195089908859508</v>
      </c>
      <c r="O37" s="63">
        <f>+O11/O5*100</f>
        <v>7.5242480737761106</v>
      </c>
      <c r="P37" s="63">
        <v>7.9933398293155618</v>
      </c>
      <c r="Q37" s="63">
        <v>7.5667884970927437</v>
      </c>
      <c r="R37" s="63">
        <v>8.3961144029279815</v>
      </c>
      <c r="S37" s="63">
        <v>8.6566159315069697</v>
      </c>
    </row>
    <row r="38" spans="1:19" s="22" customFormat="1" x14ac:dyDescent="0.25">
      <c r="A38" s="15" t="s">
        <v>94</v>
      </c>
      <c r="B38" s="64">
        <f t="shared" ref="B38:C38" si="7">+B14/-B13*100</f>
        <v>25.234622369709705</v>
      </c>
      <c r="C38" s="64">
        <f t="shared" si="7"/>
        <v>16.014849957231419</v>
      </c>
      <c r="D38" s="64">
        <f t="shared" ref="D38:H38" si="8">+D14/-D13*100</f>
        <v>19.188278486529985</v>
      </c>
      <c r="E38" s="64">
        <f t="shared" si="8"/>
        <v>47.470566329599819</v>
      </c>
      <c r="F38" s="64">
        <f t="shared" si="8"/>
        <v>39.636926678208283</v>
      </c>
      <c r="G38" s="64">
        <f t="shared" si="8"/>
        <v>32.138912282165485</v>
      </c>
      <c r="H38" s="64">
        <f t="shared" si="8"/>
        <v>21.710910653313348</v>
      </c>
      <c r="I38" s="64">
        <f t="shared" ref="I38:J38" si="9">+I14/-I13*100</f>
        <v>25.938065099457503</v>
      </c>
      <c r="J38" s="64">
        <f t="shared" si="9"/>
        <v>16.720102596986212</v>
      </c>
      <c r="K38" s="64">
        <f t="shared" ref="K38" si="10">+K14/-K13*100</f>
        <v>23.442021994983602</v>
      </c>
      <c r="L38" s="64">
        <f>+L14/-L13*100</f>
        <v>33.415070979529524</v>
      </c>
      <c r="M38" s="64">
        <f>+M14/-M13*100</f>
        <v>13.711052012872148</v>
      </c>
      <c r="N38" s="64">
        <f>+N14/-N13*100</f>
        <v>17.917399831372119</v>
      </c>
      <c r="O38" s="64">
        <f>+O14/-O13*100</f>
        <v>17.132171316606147</v>
      </c>
      <c r="P38" s="64">
        <v>23.718209811655992</v>
      </c>
      <c r="Q38" s="64">
        <v>26.645390838761259</v>
      </c>
      <c r="R38" s="64">
        <v>25.411965624517567</v>
      </c>
      <c r="S38" s="64">
        <v>23.319866802199567</v>
      </c>
    </row>
    <row r="39" spans="1:19" s="14" customFormat="1" x14ac:dyDescent="0.25">
      <c r="A39" s="6"/>
      <c r="B39" s="62"/>
      <c r="C39" s="62"/>
      <c r="D39" s="62"/>
      <c r="E39" s="62"/>
      <c r="F39" s="62"/>
      <c r="G39" s="62"/>
      <c r="H39" s="62"/>
      <c r="I39" s="62"/>
      <c r="J39" s="62"/>
      <c r="K39" s="62"/>
      <c r="L39" s="62"/>
      <c r="M39" s="62"/>
      <c r="N39" s="62"/>
      <c r="O39" s="62"/>
      <c r="P39" s="62"/>
      <c r="Q39" s="62"/>
      <c r="R39" s="62"/>
      <c r="S39" s="62"/>
    </row>
    <row r="40" spans="1:19" s="14" customFormat="1" x14ac:dyDescent="0.25">
      <c r="A40" s="7" t="s">
        <v>117</v>
      </c>
      <c r="B40" s="62"/>
      <c r="C40" s="62"/>
      <c r="D40" s="62"/>
      <c r="E40" s="62"/>
      <c r="F40" s="62"/>
      <c r="G40" s="62"/>
      <c r="H40" s="62"/>
      <c r="I40" s="62"/>
      <c r="J40" s="62"/>
      <c r="K40" s="62"/>
      <c r="L40" s="62"/>
      <c r="M40" s="62"/>
      <c r="N40" s="62"/>
      <c r="O40" s="62"/>
      <c r="P40" s="62"/>
      <c r="Q40" s="62"/>
      <c r="R40" s="62"/>
      <c r="S40" s="62"/>
    </row>
    <row r="41" spans="1:19" s="14" customFormat="1" x14ac:dyDescent="0.25">
      <c r="A41" s="6" t="s">
        <v>156</v>
      </c>
      <c r="B41" s="62"/>
      <c r="C41" s="62"/>
      <c r="D41" s="62"/>
      <c r="E41" s="62"/>
      <c r="F41" s="62"/>
      <c r="G41" s="62"/>
      <c r="H41" s="62"/>
      <c r="I41" s="62"/>
      <c r="J41" s="62"/>
      <c r="K41" s="62"/>
      <c r="L41" s="62"/>
      <c r="M41" s="62"/>
      <c r="N41" s="62"/>
      <c r="O41" s="62"/>
      <c r="P41" s="62"/>
      <c r="Q41" s="62"/>
      <c r="R41" s="62"/>
      <c r="S41" s="62"/>
    </row>
    <row r="42" spans="1:19" s="14" customFormat="1" x14ac:dyDescent="0.25">
      <c r="A42" s="6" t="s">
        <v>157</v>
      </c>
      <c r="B42" s="52">
        <f t="shared" ref="B42:C42" si="11">+B29</f>
        <v>786.29</v>
      </c>
      <c r="C42" s="52">
        <f t="shared" si="11"/>
        <v>952.4</v>
      </c>
      <c r="D42" s="52">
        <f>+D29</f>
        <v>241.02600000000001</v>
      </c>
      <c r="E42" s="52">
        <f>+E29</f>
        <v>366.75</v>
      </c>
      <c r="F42" s="52">
        <f>+F29</f>
        <v>495.11</v>
      </c>
      <c r="G42" s="52">
        <v>663.46324270000082</v>
      </c>
      <c r="H42" s="52">
        <f>+H29</f>
        <v>159.0405121000008</v>
      </c>
      <c r="I42" s="52">
        <f>+I29</f>
        <v>131.07</v>
      </c>
      <c r="J42" s="52">
        <f>+J29</f>
        <v>207.8</v>
      </c>
      <c r="K42" s="52">
        <f>+K29</f>
        <v>277.76</v>
      </c>
      <c r="L42" s="52">
        <f t="shared" ref="L42:O42" si="12">+L29</f>
        <v>55.395000000000003</v>
      </c>
      <c r="M42" s="52">
        <f t="shared" si="12"/>
        <v>223.24681929999934</v>
      </c>
      <c r="N42" s="52">
        <f t="shared" si="12"/>
        <v>358.26100000000002</v>
      </c>
      <c r="O42" s="52">
        <f t="shared" si="12"/>
        <v>486.78800000000001</v>
      </c>
      <c r="P42" s="52">
        <v>154.95435450000031</v>
      </c>
      <c r="Q42" s="52">
        <v>286.89954310000007</v>
      </c>
      <c r="R42" s="52">
        <v>482.0632662999991</v>
      </c>
      <c r="S42" s="52">
        <v>686.11048259999961</v>
      </c>
    </row>
    <row r="43" spans="1:19" s="14" customFormat="1" ht="30" x14ac:dyDescent="0.25">
      <c r="A43" s="25" t="s">
        <v>155</v>
      </c>
      <c r="B43" s="65">
        <v>287.39699999999999</v>
      </c>
      <c r="C43" s="65">
        <v>287.39699999999999</v>
      </c>
      <c r="D43" s="65">
        <v>287.39699999999999</v>
      </c>
      <c r="E43" s="65">
        <v>287.39699999999999</v>
      </c>
      <c r="F43" s="65">
        <v>287.39699999999999</v>
      </c>
      <c r="G43" s="72">
        <v>287.39999999999998</v>
      </c>
      <c r="H43" s="65">
        <v>287.39699999999999</v>
      </c>
      <c r="I43" s="65">
        <v>287.39699999999999</v>
      </c>
      <c r="J43" s="65">
        <v>287.39699999999999</v>
      </c>
      <c r="K43" s="65">
        <v>287.39699999999999</v>
      </c>
      <c r="L43" s="65">
        <v>287.39699999999999</v>
      </c>
      <c r="M43" s="65">
        <v>287.39699999999999</v>
      </c>
      <c r="N43" s="65">
        <v>287.39699999999999</v>
      </c>
      <c r="O43" s="65">
        <v>287.39699999999999</v>
      </c>
      <c r="P43" s="65">
        <v>287.39744999999999</v>
      </c>
      <c r="Q43" s="65">
        <v>287.39744999999999</v>
      </c>
      <c r="R43" s="65">
        <v>287.39744999999999</v>
      </c>
      <c r="S43" s="65">
        <v>287.39744999999994</v>
      </c>
    </row>
    <row r="44" spans="1:19" s="14" customFormat="1" x14ac:dyDescent="0.25">
      <c r="A44" s="6" t="s">
        <v>118</v>
      </c>
      <c r="B44" s="66">
        <f t="shared" ref="B44:G44" si="13">+B42/B43</f>
        <v>2.7359019057262253</v>
      </c>
      <c r="C44" s="66">
        <f t="shared" si="13"/>
        <v>3.3138828867385532</v>
      </c>
      <c r="D44" s="66">
        <f t="shared" si="13"/>
        <v>0.8386517604567898</v>
      </c>
      <c r="E44" s="66">
        <f t="shared" si="13"/>
        <v>1.2761093539598536</v>
      </c>
      <c r="F44" s="66">
        <f t="shared" si="13"/>
        <v>1.7227389290771999</v>
      </c>
      <c r="G44" s="66">
        <f t="shared" si="13"/>
        <v>2.3085011924147558</v>
      </c>
      <c r="H44" s="66">
        <f t="shared" ref="H44:O44" si="14">+H42/H43</f>
        <v>0.55338264526073966</v>
      </c>
      <c r="I44" s="66">
        <f t="shared" si="14"/>
        <v>0.45605904028225763</v>
      </c>
      <c r="J44" s="66">
        <f t="shared" si="14"/>
        <v>0.72304164622456046</v>
      </c>
      <c r="K44" s="66">
        <f t="shared" si="14"/>
        <v>0.9664679867917898</v>
      </c>
      <c r="L44" s="66">
        <f t="shared" si="14"/>
        <v>0.19274731469013248</v>
      </c>
      <c r="M44" s="66">
        <f t="shared" si="14"/>
        <v>0.77678896891755778</v>
      </c>
      <c r="N44" s="66">
        <f t="shared" si="14"/>
        <v>1.2465718152938272</v>
      </c>
      <c r="O44" s="66">
        <f t="shared" si="14"/>
        <v>1.6937824681538083</v>
      </c>
      <c r="P44" s="66">
        <v>0.53916398527544451</v>
      </c>
      <c r="Q44" s="66">
        <v>0.99826753194922246</v>
      </c>
      <c r="R44" s="66">
        <v>1.6773400957454532</v>
      </c>
      <c r="S44" s="66">
        <v>2.3873227914861448</v>
      </c>
    </row>
    <row r="45" spans="1:19" s="14" customFormat="1" x14ac:dyDescent="0.25">
      <c r="A45" s="6"/>
      <c r="B45" s="62"/>
      <c r="C45" s="62"/>
      <c r="D45" s="62"/>
      <c r="E45" s="62"/>
      <c r="F45" s="62"/>
      <c r="G45" s="62"/>
      <c r="H45" s="62"/>
      <c r="I45" s="62"/>
      <c r="J45" s="62"/>
      <c r="K45" s="62"/>
      <c r="L45" s="62"/>
      <c r="M45" s="62"/>
      <c r="N45" s="62"/>
      <c r="O45" s="62"/>
      <c r="P45" s="62"/>
      <c r="Q45" s="62"/>
      <c r="R45" s="62"/>
      <c r="S45" s="62"/>
    </row>
    <row r="46" spans="1:19" s="14" customFormat="1" x14ac:dyDescent="0.25">
      <c r="A46" s="7" t="s">
        <v>2</v>
      </c>
      <c r="B46" s="62"/>
      <c r="C46" s="62"/>
      <c r="D46" s="62"/>
      <c r="E46" s="62"/>
      <c r="F46" s="62"/>
      <c r="G46" s="62"/>
      <c r="H46" s="62"/>
      <c r="I46" s="62"/>
      <c r="J46" s="62"/>
      <c r="K46" s="62"/>
      <c r="L46" s="62"/>
      <c r="M46" s="62"/>
      <c r="N46" s="62"/>
      <c r="O46" s="62"/>
      <c r="P46" s="62"/>
      <c r="Q46" s="62"/>
      <c r="R46" s="62"/>
      <c r="S46" s="62"/>
    </row>
    <row r="47" spans="1:19" s="14" customFormat="1" x14ac:dyDescent="0.25">
      <c r="A47" s="18" t="s">
        <v>11</v>
      </c>
      <c r="B47" s="53">
        <f>B11</f>
        <v>1060.42</v>
      </c>
      <c r="C47" s="53">
        <f t="shared" ref="C47" si="15">C11</f>
        <v>1143</v>
      </c>
      <c r="D47" s="53">
        <f>D11</f>
        <v>301.18599999999998</v>
      </c>
      <c r="E47" s="53">
        <f>E11</f>
        <v>701.96</v>
      </c>
      <c r="F47" s="53">
        <f>F11</f>
        <v>827.51</v>
      </c>
      <c r="G47" s="53">
        <f t="shared" ref="G47:K47" si="16">G11</f>
        <v>992.44699540000192</v>
      </c>
      <c r="H47" s="53">
        <f t="shared" si="16"/>
        <v>205.07019600000064</v>
      </c>
      <c r="I47" s="53">
        <f t="shared" si="16"/>
        <v>186.94</v>
      </c>
      <c r="J47" s="53">
        <f t="shared" si="16"/>
        <v>267.82</v>
      </c>
      <c r="K47" s="53">
        <f t="shared" si="16"/>
        <v>386.59</v>
      </c>
      <c r="L47" s="53">
        <f>L11</f>
        <v>87.525000000000006</v>
      </c>
      <c r="M47" s="53">
        <f>M11</f>
        <v>268.05911009999909</v>
      </c>
      <c r="N47" s="53">
        <f>N11</f>
        <v>450.92700000000002</v>
      </c>
      <c r="O47" s="53">
        <f>O11</f>
        <v>591.577</v>
      </c>
      <c r="P47" s="53">
        <v>198.56584320000016</v>
      </c>
      <c r="Q47" s="53">
        <v>394.5832518000002</v>
      </c>
      <c r="R47" s="53">
        <v>671.43363979999992</v>
      </c>
      <c r="S47" s="53">
        <v>955.41721060000123</v>
      </c>
    </row>
    <row r="48" spans="1:19" s="14" customFormat="1" x14ac:dyDescent="0.25">
      <c r="A48" s="6" t="s">
        <v>5</v>
      </c>
      <c r="B48" s="62">
        <v>0</v>
      </c>
      <c r="C48" s="62">
        <v>0</v>
      </c>
      <c r="D48" s="62">
        <v>0</v>
      </c>
      <c r="E48" s="62">
        <v>90</v>
      </c>
      <c r="F48" s="62">
        <v>-32</v>
      </c>
      <c r="G48" s="52">
        <v>-32</v>
      </c>
      <c r="H48" s="62">
        <v>0</v>
      </c>
      <c r="I48" s="62">
        <v>0</v>
      </c>
      <c r="J48" s="62">
        <v>-77</v>
      </c>
      <c r="K48" s="62">
        <v>0</v>
      </c>
      <c r="L48" s="62">
        <v>0</v>
      </c>
      <c r="M48" s="62">
        <v>0</v>
      </c>
      <c r="N48" s="62">
        <v>0</v>
      </c>
      <c r="O48" s="62">
        <v>0</v>
      </c>
      <c r="P48" s="62">
        <v>0</v>
      </c>
      <c r="Q48" s="55">
        <v>-34.848999999999997</v>
      </c>
      <c r="R48" s="55">
        <v>-34.848999999999997</v>
      </c>
      <c r="S48" s="55">
        <v>-34.848999999999997</v>
      </c>
    </row>
    <row r="49" spans="1:19" s="14" customFormat="1" x14ac:dyDescent="0.25">
      <c r="A49" s="10" t="s">
        <v>28</v>
      </c>
      <c r="B49" s="52">
        <f t="shared" ref="B49" si="17">B47-B48</f>
        <v>1060.42</v>
      </c>
      <c r="C49" s="52">
        <f>C47-C48</f>
        <v>1143</v>
      </c>
      <c r="D49" s="52">
        <f>D47-D48</f>
        <v>301.18599999999998</v>
      </c>
      <c r="E49" s="52">
        <f>E47-E48</f>
        <v>611.96</v>
      </c>
      <c r="F49" s="52">
        <f t="shared" ref="F49" si="18">F47-F48</f>
        <v>859.51</v>
      </c>
      <c r="G49" s="52">
        <v>1024.4469954000019</v>
      </c>
      <c r="H49" s="52">
        <f t="shared" ref="H49:M49" si="19">H47-H48</f>
        <v>205.07019600000064</v>
      </c>
      <c r="I49" s="52">
        <f t="shared" si="19"/>
        <v>186.94</v>
      </c>
      <c r="J49" s="52">
        <f t="shared" si="19"/>
        <v>344.82</v>
      </c>
      <c r="K49" s="52">
        <f t="shared" si="19"/>
        <v>386.59</v>
      </c>
      <c r="L49" s="52">
        <f t="shared" si="19"/>
        <v>87.525000000000006</v>
      </c>
      <c r="M49" s="52">
        <f t="shared" si="19"/>
        <v>268.05911009999909</v>
      </c>
      <c r="N49" s="52">
        <f t="shared" ref="N49:O49" si="20">N47-N48</f>
        <v>450.92700000000002</v>
      </c>
      <c r="O49" s="52">
        <f t="shared" si="20"/>
        <v>591.577</v>
      </c>
      <c r="P49" s="52">
        <v>198.56584320000016</v>
      </c>
      <c r="Q49" s="52">
        <v>429.4322517999999</v>
      </c>
      <c r="R49" s="52">
        <v>706.28263980000008</v>
      </c>
      <c r="S49" s="52">
        <v>990.26621060000139</v>
      </c>
    </row>
    <row r="50" spans="1:19" s="14" customFormat="1" x14ac:dyDescent="0.25">
      <c r="A50" s="10" t="s">
        <v>31</v>
      </c>
      <c r="B50" s="63">
        <f t="shared" ref="B50:C50" si="21">B49/B5*100</f>
        <v>13.730247927035805</v>
      </c>
      <c r="C50" s="63">
        <f t="shared" si="21"/>
        <v>13.190008827958666</v>
      </c>
      <c r="D50" s="63">
        <f t="shared" ref="D50:H50" si="22">D49/D5*100</f>
        <v>13.083728897053806</v>
      </c>
      <c r="E50" s="63">
        <f t="shared" si="22"/>
        <v>12.864761912770373</v>
      </c>
      <c r="F50" s="63">
        <f t="shared" si="22"/>
        <v>12.37329932095202</v>
      </c>
      <c r="G50" s="63">
        <f t="shared" si="22"/>
        <v>11.038186686525981</v>
      </c>
      <c r="H50" s="63">
        <f t="shared" si="22"/>
        <v>9.8081160805218968</v>
      </c>
      <c r="I50" s="63">
        <f t="shared" ref="I50:J50" si="23">I49/I5*100</f>
        <v>5.2219773343724771</v>
      </c>
      <c r="J50" s="63">
        <f t="shared" si="23"/>
        <v>6.4720897931604027</v>
      </c>
      <c r="K50" s="63">
        <f t="shared" ref="K50:L50" si="24">K49/K5*100</f>
        <v>5.3225631020909425</v>
      </c>
      <c r="L50" s="63">
        <f t="shared" si="24"/>
        <v>5.2694255317739884</v>
      </c>
      <c r="M50" s="63">
        <f t="shared" ref="M50:N50" si="25">M49/M5*100</f>
        <v>7.4072539447525845</v>
      </c>
      <c r="N50" s="63">
        <f t="shared" si="25"/>
        <v>8.1195089908859508</v>
      </c>
      <c r="O50" s="63">
        <f t="shared" ref="O50" si="26">O49/O5*100</f>
        <v>7.5242480737761106</v>
      </c>
      <c r="P50" s="63">
        <v>7.9933398293155502</v>
      </c>
      <c r="Q50" s="63">
        <v>8.2350758892520961</v>
      </c>
      <c r="R50" s="63">
        <v>8.8318926742025532</v>
      </c>
      <c r="S50" s="63">
        <v>8.9723674223217689</v>
      </c>
    </row>
    <row r="51" spans="1:19" s="14" customFormat="1" x14ac:dyDescent="0.25">
      <c r="A51" s="11" t="s">
        <v>25</v>
      </c>
      <c r="B51" s="67">
        <v>-37.28</v>
      </c>
      <c r="C51" s="67">
        <v>-45.14</v>
      </c>
      <c r="D51" s="67">
        <v>-14.54</v>
      </c>
      <c r="E51" s="67">
        <v>-31.28</v>
      </c>
      <c r="F51" s="67">
        <v>-49.42</v>
      </c>
      <c r="G51" s="72">
        <v>-65.640320599999995</v>
      </c>
      <c r="H51" s="67">
        <v>-15.982752899999999</v>
      </c>
      <c r="I51" s="67">
        <v>-30.52</v>
      </c>
      <c r="J51" s="67">
        <v>-45.56</v>
      </c>
      <c r="K51" s="67">
        <v>-68.98</v>
      </c>
      <c r="L51" s="67">
        <v>-15.856</v>
      </c>
      <c r="M51" s="67">
        <v>-32.204000000000001</v>
      </c>
      <c r="N51" s="67">
        <v>-48.206000000000003</v>
      </c>
      <c r="O51" s="67">
        <v>-71.903999999999996</v>
      </c>
      <c r="P51" s="67">
        <v>-37.384569999999997</v>
      </c>
      <c r="Q51" s="67">
        <v>-74.649775199999993</v>
      </c>
      <c r="R51" s="67">
        <v>-115.01548159999999</v>
      </c>
      <c r="S51" s="67">
        <v>-155.28853529999998</v>
      </c>
    </row>
    <row r="52" spans="1:19" s="14" customFormat="1" x14ac:dyDescent="0.25">
      <c r="A52" s="6" t="s">
        <v>2</v>
      </c>
      <c r="B52" s="52">
        <f t="shared" ref="B52:C52" si="27">B47-B51</f>
        <v>1097.7</v>
      </c>
      <c r="C52" s="52">
        <f t="shared" si="27"/>
        <v>1188.1400000000001</v>
      </c>
      <c r="D52" s="52">
        <f t="shared" ref="D52:F52" si="28">D47-D51</f>
        <v>315.726</v>
      </c>
      <c r="E52" s="52">
        <f>E47-E51</f>
        <v>733.24</v>
      </c>
      <c r="F52" s="52">
        <f t="shared" si="28"/>
        <v>876.93</v>
      </c>
      <c r="G52" s="52">
        <v>1058.0873160000019</v>
      </c>
      <c r="H52" s="52">
        <f t="shared" ref="H52:M52" si="29">H47-H51</f>
        <v>221.05294890000064</v>
      </c>
      <c r="I52" s="52">
        <f t="shared" si="29"/>
        <v>217.46</v>
      </c>
      <c r="J52" s="52">
        <f t="shared" si="29"/>
        <v>313.38</v>
      </c>
      <c r="K52" s="52">
        <f t="shared" si="29"/>
        <v>455.57</v>
      </c>
      <c r="L52" s="52">
        <f t="shared" si="29"/>
        <v>103.381</v>
      </c>
      <c r="M52" s="52">
        <f t="shared" si="29"/>
        <v>300.2631100999991</v>
      </c>
      <c r="N52" s="52">
        <f t="shared" ref="N52:O52" si="30">N47-N51</f>
        <v>499.13300000000004</v>
      </c>
      <c r="O52" s="52">
        <f t="shared" si="30"/>
        <v>663.48099999999999</v>
      </c>
      <c r="P52" s="52">
        <v>235.95041320000018</v>
      </c>
      <c r="Q52" s="52">
        <v>469.23302700000073</v>
      </c>
      <c r="R52" s="52">
        <v>786.44912140000099</v>
      </c>
      <c r="S52" s="52">
        <v>1110.7057459000018</v>
      </c>
    </row>
    <row r="53" spans="1:19" s="14" customFormat="1" x14ac:dyDescent="0.25">
      <c r="A53" s="10" t="s">
        <v>55</v>
      </c>
      <c r="B53" s="63">
        <f t="shared" ref="B53:C53" si="31">B52/B5*100</f>
        <v>14.212946897934028</v>
      </c>
      <c r="C53" s="63">
        <f t="shared" si="31"/>
        <v>13.71091608823343</v>
      </c>
      <c r="D53" s="63">
        <f t="shared" ref="D53:H53" si="32">D52/D5*100</f>
        <v>13.715356589453728</v>
      </c>
      <c r="E53" s="63">
        <f t="shared" si="32"/>
        <v>15.414337579122407</v>
      </c>
      <c r="F53" s="63">
        <f t="shared" si="32"/>
        <v>12.624073452923707</v>
      </c>
      <c r="G53" s="63">
        <f t="shared" si="32"/>
        <v>11.400653598571925</v>
      </c>
      <c r="H53" s="63">
        <f t="shared" si="32"/>
        <v>10.572540647266337</v>
      </c>
      <c r="I53" s="63">
        <f t="shared" ref="I53" si="33">I52/I5*100</f>
        <v>6.0745222591881829</v>
      </c>
      <c r="J53" s="63">
        <f>J52/J5*100</f>
        <v>5.8819775517098982</v>
      </c>
      <c r="K53" s="63">
        <f>K52/K5*100</f>
        <v>6.2722783114399521</v>
      </c>
      <c r="L53" s="63">
        <f t="shared" ref="L53:M53" si="34">L52/L5*100</f>
        <v>6.2240329151708282</v>
      </c>
      <c r="M53" s="63">
        <f t="shared" si="34"/>
        <v>8.2971442601678067</v>
      </c>
      <c r="N53" s="63">
        <f t="shared" ref="N53:O53" si="35">N52/N5*100</f>
        <v>8.9875187805296157</v>
      </c>
      <c r="O53" s="63">
        <f t="shared" si="35"/>
        <v>8.438792644469018</v>
      </c>
      <c r="P53" s="63">
        <v>9.4982692147882055</v>
      </c>
      <c r="Q53" s="63">
        <v>8.9983217862456755</v>
      </c>
      <c r="R53" s="63">
        <v>9.8343550336909988</v>
      </c>
      <c r="S53" s="63">
        <v>10.063617180536323</v>
      </c>
    </row>
    <row r="54" spans="1:19" s="14" customFormat="1" x14ac:dyDescent="0.25">
      <c r="A54" s="10" t="s">
        <v>6</v>
      </c>
      <c r="B54" s="52">
        <f t="shared" ref="B54:C54" si="36">B49-B51</f>
        <v>1097.7</v>
      </c>
      <c r="C54" s="52">
        <f t="shared" si="36"/>
        <v>1188.1400000000001</v>
      </c>
      <c r="D54" s="52">
        <f t="shared" ref="D54:F54" si="37">D49-D51</f>
        <v>315.726</v>
      </c>
      <c r="E54" s="52">
        <f t="shared" si="37"/>
        <v>643.24</v>
      </c>
      <c r="F54" s="52">
        <f t="shared" si="37"/>
        <v>908.93</v>
      </c>
      <c r="G54" s="52">
        <v>1090.0873160000019</v>
      </c>
      <c r="H54" s="52">
        <f t="shared" ref="H54:M54" si="38">H49-H51</f>
        <v>221.05294890000064</v>
      </c>
      <c r="I54" s="52">
        <f t="shared" si="38"/>
        <v>217.46</v>
      </c>
      <c r="J54" s="52">
        <f t="shared" si="38"/>
        <v>390.38</v>
      </c>
      <c r="K54" s="52">
        <f t="shared" si="38"/>
        <v>455.57</v>
      </c>
      <c r="L54" s="52">
        <f t="shared" si="38"/>
        <v>103.381</v>
      </c>
      <c r="M54" s="52">
        <f t="shared" si="38"/>
        <v>300.2631100999991</v>
      </c>
      <c r="N54" s="52">
        <f t="shared" ref="N54:O54" si="39">N49-N51</f>
        <v>499.13300000000004</v>
      </c>
      <c r="O54" s="52">
        <f t="shared" si="39"/>
        <v>663.48099999999999</v>
      </c>
      <c r="P54" s="52">
        <v>235.95041320000018</v>
      </c>
      <c r="Q54" s="52">
        <v>504.08202700000044</v>
      </c>
      <c r="R54" s="52">
        <v>821.29812140000115</v>
      </c>
      <c r="S54" s="52">
        <v>1145.554745900002</v>
      </c>
    </row>
    <row r="55" spans="1:19" s="14" customFormat="1" x14ac:dyDescent="0.25">
      <c r="A55" s="10" t="s">
        <v>32</v>
      </c>
      <c r="B55" s="63">
        <f t="shared" ref="B55:C55" si="40">B54/B5*100</f>
        <v>14.212946897934028</v>
      </c>
      <c r="C55" s="63">
        <f t="shared" si="40"/>
        <v>13.71091608823343</v>
      </c>
      <c r="D55" s="63">
        <f t="shared" ref="D55:H55" si="41">D54/D5*100</f>
        <v>13.715356589453728</v>
      </c>
      <c r="E55" s="63">
        <f t="shared" si="41"/>
        <v>13.522337167086762</v>
      </c>
      <c r="F55" s="63">
        <f t="shared" si="41"/>
        <v>13.084737759645519</v>
      </c>
      <c r="G55" s="63">
        <f t="shared" si="41"/>
        <v>11.745446423925387</v>
      </c>
      <c r="H55" s="63">
        <f t="shared" si="41"/>
        <v>10.572540647266337</v>
      </c>
      <c r="I55" s="63">
        <f t="shared" ref="I55" si="42">I54/I5*100</f>
        <v>6.0745222591881829</v>
      </c>
      <c r="J55" s="63">
        <f>J54/J5*100</f>
        <v>7.3272269980104356</v>
      </c>
      <c r="K55" s="63">
        <f>K54/K5*100</f>
        <v>6.2722783114399521</v>
      </c>
      <c r="L55" s="63">
        <f t="shared" ref="L55:M55" si="43">L54/L5*100</f>
        <v>6.2240329151708282</v>
      </c>
      <c r="M55" s="63">
        <f t="shared" si="43"/>
        <v>8.2971442601678067</v>
      </c>
      <c r="N55" s="63">
        <f t="shared" ref="N55:O55" si="44">N54/N5*100</f>
        <v>8.9875187805296157</v>
      </c>
      <c r="O55" s="63">
        <f t="shared" si="44"/>
        <v>8.438792644469018</v>
      </c>
      <c r="P55" s="63">
        <v>9.4982692147882055</v>
      </c>
      <c r="Q55" s="63">
        <v>9.666609178405043</v>
      </c>
      <c r="R55" s="63">
        <v>10.270133304965572</v>
      </c>
      <c r="S55" s="63">
        <v>10.379368671351145</v>
      </c>
    </row>
    <row r="56" spans="1:19" s="16" customFormat="1" x14ac:dyDescent="0.25"/>
  </sheetData>
  <phoneticPr fontId="28" type="noConversion"/>
  <hyperlinks>
    <hyperlink ref="A2" location="Content!A1" display="Back to Content"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6"/>
  <sheetViews>
    <sheetView zoomScale="90" zoomScaleNormal="90" workbookViewId="0">
      <pane xSplit="1" ySplit="4" topLeftCell="B5" activePane="bottomRight" state="frozen"/>
      <selection pane="topRight" activeCell="B1" sqref="B1"/>
      <selection pane="bottomLeft" activeCell="A5" sqref="A5"/>
      <selection pane="bottomRight" activeCell="B1" sqref="B1"/>
    </sheetView>
  </sheetViews>
  <sheetFormatPr defaultRowHeight="15" x14ac:dyDescent="0.25"/>
  <cols>
    <col min="1" max="1" width="52.5703125" style="6" customWidth="1"/>
    <col min="5" max="5" width="10.28515625" bestFit="1" customWidth="1"/>
    <col min="9" max="9" width="9.42578125" customWidth="1"/>
  </cols>
  <sheetData>
    <row r="1" spans="1:17" x14ac:dyDescent="0.25">
      <c r="A1" s="7" t="s">
        <v>272</v>
      </c>
    </row>
    <row r="2" spans="1:17" x14ac:dyDescent="0.25">
      <c r="A2" s="89" t="s">
        <v>202</v>
      </c>
    </row>
    <row r="3" spans="1:17" x14ac:dyDescent="0.25">
      <c r="A3" s="89"/>
    </row>
    <row r="4" spans="1:17" x14ac:dyDescent="0.25">
      <c r="A4" s="25" t="s">
        <v>203</v>
      </c>
      <c r="B4" s="13" t="s">
        <v>21</v>
      </c>
      <c r="C4" s="13" t="s">
        <v>22</v>
      </c>
      <c r="D4" s="13" t="s">
        <v>20</v>
      </c>
      <c r="E4" s="13" t="s">
        <v>23</v>
      </c>
      <c r="F4" s="13" t="s">
        <v>24</v>
      </c>
      <c r="G4" s="13" t="s">
        <v>264</v>
      </c>
      <c r="H4" s="13" t="s">
        <v>289</v>
      </c>
      <c r="I4" s="13" t="s">
        <v>338</v>
      </c>
      <c r="J4" s="13" t="s">
        <v>354</v>
      </c>
      <c r="K4" s="13" t="s">
        <v>359</v>
      </c>
      <c r="L4" s="13" t="s">
        <v>368</v>
      </c>
      <c r="M4" s="193" t="s">
        <v>373</v>
      </c>
      <c r="N4" s="193" t="s">
        <v>377</v>
      </c>
      <c r="O4" s="13" t="s">
        <v>382</v>
      </c>
      <c r="P4" s="13" t="s">
        <v>385</v>
      </c>
      <c r="Q4" s="193" t="s">
        <v>401</v>
      </c>
    </row>
    <row r="5" spans="1:17" s="14" customFormat="1" x14ac:dyDescent="0.25">
      <c r="A5" s="31" t="s">
        <v>140</v>
      </c>
      <c r="B5" s="17"/>
      <c r="C5" s="17"/>
      <c r="D5" s="17"/>
      <c r="E5" s="17"/>
      <c r="F5" s="34" t="s">
        <v>120</v>
      </c>
      <c r="G5" s="34"/>
      <c r="H5" s="34"/>
      <c r="I5" s="34"/>
      <c r="J5" s="34"/>
      <c r="K5" s="34"/>
      <c r="L5" s="34"/>
    </row>
    <row r="6" spans="1:17" s="14" customFormat="1" x14ac:dyDescent="0.25">
      <c r="A6" s="14" t="s">
        <v>11</v>
      </c>
      <c r="B6" s="74">
        <v>301.18599999999998</v>
      </c>
      <c r="C6" s="74">
        <v>400.774</v>
      </c>
      <c r="D6" s="74">
        <v>125.547</v>
      </c>
      <c r="E6" s="74">
        <v>164.94</v>
      </c>
      <c r="F6" s="80">
        <v>205.07019600000064</v>
      </c>
      <c r="G6" s="80">
        <v>-18.13</v>
      </c>
      <c r="H6" s="80">
        <v>80.89</v>
      </c>
      <c r="I6" s="80">
        <v>119</v>
      </c>
      <c r="J6" s="80">
        <v>87.52</v>
      </c>
      <c r="K6" s="80">
        <v>180.53455029999981</v>
      </c>
      <c r="L6" s="80">
        <v>182.86799999999999</v>
      </c>
      <c r="M6" s="80">
        <v>140.65</v>
      </c>
      <c r="N6" s="80">
        <v>198.5658431999999</v>
      </c>
      <c r="O6" s="80">
        <v>196.01740859999933</v>
      </c>
      <c r="P6" s="80">
        <v>276.85038800000063</v>
      </c>
      <c r="Q6" s="80">
        <v>283.98357079999892</v>
      </c>
    </row>
    <row r="7" spans="1:17" s="14" customFormat="1" x14ac:dyDescent="0.25">
      <c r="A7" s="14" t="s">
        <v>158</v>
      </c>
      <c r="B7" s="74">
        <v>61.113</v>
      </c>
      <c r="C7" s="74">
        <v>65.304000000000002</v>
      </c>
      <c r="D7" s="74">
        <v>66.915999999999997</v>
      </c>
      <c r="E7" s="74">
        <v>94.081000000000003</v>
      </c>
      <c r="F7" s="80">
        <v>73.054907799999995</v>
      </c>
      <c r="G7" s="80">
        <v>74.97</v>
      </c>
      <c r="H7" s="80">
        <v>68.67</v>
      </c>
      <c r="I7" s="80">
        <v>80</v>
      </c>
      <c r="J7" s="80">
        <v>70.2</v>
      </c>
      <c r="K7" s="80">
        <v>70.501638900000003</v>
      </c>
      <c r="L7" s="80">
        <v>69.162000000000006</v>
      </c>
      <c r="M7" s="80">
        <v>84.884</v>
      </c>
      <c r="N7" s="80">
        <v>102.90899749999998</v>
      </c>
      <c r="O7" s="80">
        <v>100.12666089999999</v>
      </c>
      <c r="P7" s="80">
        <v>104.0574632</v>
      </c>
      <c r="Q7" s="80">
        <v>106.36273590000002</v>
      </c>
    </row>
    <row r="8" spans="1:17" s="14" customFormat="1" x14ac:dyDescent="0.25">
      <c r="A8" s="19" t="s">
        <v>77</v>
      </c>
      <c r="B8" s="74">
        <v>6.1109999999999998</v>
      </c>
      <c r="C8" s="74">
        <v>-84.971999999999994</v>
      </c>
      <c r="D8" s="74">
        <v>124.21899999999999</v>
      </c>
      <c r="E8" s="74">
        <v>-38.396000000000001</v>
      </c>
      <c r="F8" s="80">
        <v>3.1915027</v>
      </c>
      <c r="G8" s="80">
        <v>4.0599999999999996</v>
      </c>
      <c r="H8" s="80">
        <v>79.430000000000007</v>
      </c>
      <c r="I8" s="80">
        <v>5</v>
      </c>
      <c r="J8" s="80">
        <v>3.88</v>
      </c>
      <c r="K8" s="80">
        <v>4.7169955000000003</v>
      </c>
      <c r="L8" s="80">
        <v>-8.4629999999999992</v>
      </c>
      <c r="M8" s="80">
        <v>3.391</v>
      </c>
      <c r="N8" s="80">
        <v>4.8305481999999991</v>
      </c>
      <c r="O8" s="80">
        <v>38.693503299999996</v>
      </c>
      <c r="P8" s="80">
        <v>8.4734261999999969</v>
      </c>
      <c r="Q8" s="80">
        <v>-4.6356902999999958</v>
      </c>
    </row>
    <row r="9" spans="1:17" s="14" customFormat="1" x14ac:dyDescent="0.25">
      <c r="A9" s="19" t="s">
        <v>159</v>
      </c>
      <c r="B9" s="74">
        <v>-2.7589999999999999</v>
      </c>
      <c r="C9" s="74">
        <v>-0.93899999999999995</v>
      </c>
      <c r="D9" s="74">
        <v>-2.3980000000000001</v>
      </c>
      <c r="E9" s="74">
        <v>0.53300000000000003</v>
      </c>
      <c r="F9" s="80">
        <v>-0.47487340000001743</v>
      </c>
      <c r="G9" s="80">
        <v>-6.43</v>
      </c>
      <c r="H9" s="80">
        <v>-8.4499999999999993</v>
      </c>
      <c r="I9" s="80">
        <v>-6</v>
      </c>
      <c r="J9" s="80">
        <v>-3.87</v>
      </c>
      <c r="K9" s="80">
        <v>-4.5269041000000003</v>
      </c>
      <c r="L9" s="80">
        <v>-5.62</v>
      </c>
      <c r="M9" s="80">
        <v>11.657</v>
      </c>
      <c r="N9" s="80">
        <v>6.1870085000000046</v>
      </c>
      <c r="O9" s="80">
        <v>-5.8523013000000379</v>
      </c>
      <c r="P9" s="80">
        <v>-22.275997800000074</v>
      </c>
      <c r="Q9" s="80">
        <v>-33.254135199999951</v>
      </c>
    </row>
    <row r="10" spans="1:17" s="14" customFormat="1" x14ac:dyDescent="0.25">
      <c r="A10" s="20" t="s">
        <v>78</v>
      </c>
      <c r="B10" s="81">
        <v>-21.530999999999999</v>
      </c>
      <c r="C10" s="81">
        <v>-70.073999999999998</v>
      </c>
      <c r="D10" s="81">
        <v>-107.74</v>
      </c>
      <c r="E10" s="81">
        <v>-75.677999999999997</v>
      </c>
      <c r="F10" s="82">
        <v>-18.011873100000003</v>
      </c>
      <c r="G10" s="82">
        <v>1.83</v>
      </c>
      <c r="H10" s="82">
        <v>-33.340000000000003</v>
      </c>
      <c r="I10" s="82">
        <v>-16</v>
      </c>
      <c r="J10" s="82">
        <v>-50.81</v>
      </c>
      <c r="K10" s="82">
        <v>-42.243982599999981</v>
      </c>
      <c r="L10" s="82">
        <v>-28.542999999999999</v>
      </c>
      <c r="M10" s="82">
        <v>-19.673999999999999</v>
      </c>
      <c r="N10" s="82">
        <v>-44.033703099999997</v>
      </c>
      <c r="O10" s="82">
        <v>-118.0352738</v>
      </c>
      <c r="P10" s="82">
        <v>-33.657034100000004</v>
      </c>
      <c r="Q10" s="82">
        <v>-30.294803399999978</v>
      </c>
    </row>
    <row r="11" spans="1:17" s="18" customFormat="1" ht="30" x14ac:dyDescent="0.25">
      <c r="A11" s="18" t="s">
        <v>76</v>
      </c>
      <c r="B11" s="83">
        <v>344.12</v>
      </c>
      <c r="C11" s="83">
        <v>310.09199999999998</v>
      </c>
      <c r="D11" s="83">
        <v>206.54400000000001</v>
      </c>
      <c r="E11" s="83">
        <v>145.47900000000001</v>
      </c>
      <c r="F11" s="80">
        <v>262.82986000000056</v>
      </c>
      <c r="G11" s="80">
        <v>56.29</v>
      </c>
      <c r="H11" s="80">
        <v>187.19</v>
      </c>
      <c r="I11" s="80">
        <v>181</v>
      </c>
      <c r="J11" s="80">
        <v>106.92</v>
      </c>
      <c r="K11" s="80">
        <v>208.98229800000038</v>
      </c>
      <c r="L11" s="80">
        <v>209.404</v>
      </c>
      <c r="M11" s="80">
        <v>220.90799999999999</v>
      </c>
      <c r="N11" s="80">
        <v>268.45869429999965</v>
      </c>
      <c r="O11" s="80">
        <v>210.94999769999944</v>
      </c>
      <c r="P11" s="80">
        <v>333.44824550000141</v>
      </c>
      <c r="Q11" s="80">
        <v>322.1616777999991</v>
      </c>
    </row>
    <row r="12" spans="1:17" s="18" customFormat="1" x14ac:dyDescent="0.25">
      <c r="A12" s="18" t="s">
        <v>120</v>
      </c>
      <c r="B12" s="84"/>
      <c r="C12" s="84"/>
      <c r="D12" s="84"/>
      <c r="E12" s="84"/>
      <c r="F12" s="80"/>
      <c r="G12" s="80" t="s">
        <v>119</v>
      </c>
      <c r="H12" s="80"/>
      <c r="I12" s="80" t="s">
        <v>119</v>
      </c>
      <c r="J12" s="80" t="s">
        <v>119</v>
      </c>
      <c r="K12" s="80"/>
      <c r="L12" s="80" t="s">
        <v>119</v>
      </c>
      <c r="M12" s="80" t="s">
        <v>119</v>
      </c>
      <c r="N12" s="80"/>
      <c r="O12" s="80"/>
      <c r="P12" s="80"/>
      <c r="Q12" s="80"/>
    </row>
    <row r="13" spans="1:17" s="18" customFormat="1" x14ac:dyDescent="0.25">
      <c r="A13" s="7" t="s">
        <v>34</v>
      </c>
      <c r="B13" s="80"/>
      <c r="C13" s="80"/>
      <c r="D13" s="80"/>
      <c r="E13" s="80"/>
      <c r="F13" s="80"/>
      <c r="G13" s="80" t="s">
        <v>119</v>
      </c>
      <c r="H13" s="80"/>
      <c r="I13" s="80" t="s">
        <v>119</v>
      </c>
      <c r="J13" s="80" t="s">
        <v>119</v>
      </c>
      <c r="K13" s="80"/>
      <c r="L13" s="80" t="s">
        <v>119</v>
      </c>
      <c r="M13" s="80" t="s">
        <v>119</v>
      </c>
      <c r="N13" s="80"/>
      <c r="O13" s="80"/>
      <c r="P13" s="80"/>
      <c r="Q13" s="80"/>
    </row>
    <row r="14" spans="1:17" s="18" customFormat="1" x14ac:dyDescent="0.25">
      <c r="A14" s="6" t="s">
        <v>79</v>
      </c>
      <c r="B14" s="80">
        <v>-51.542000000000002</v>
      </c>
      <c r="C14" s="80">
        <v>75.492000000000004</v>
      </c>
      <c r="D14" s="80">
        <v>27.635000000000002</v>
      </c>
      <c r="E14" s="80">
        <v>86.974000000000004</v>
      </c>
      <c r="F14" s="80">
        <v>-125.16407700000001</v>
      </c>
      <c r="G14" s="80">
        <v>-19.09</v>
      </c>
      <c r="H14" s="80">
        <v>109.71</v>
      </c>
      <c r="I14" s="80">
        <v>148</v>
      </c>
      <c r="J14" s="80">
        <v>-42.31</v>
      </c>
      <c r="K14" s="80">
        <v>-27.366866200000018</v>
      </c>
      <c r="L14" s="80">
        <v>-39.374000000000002</v>
      </c>
      <c r="M14" s="80">
        <v>-30.187999999999999</v>
      </c>
      <c r="N14" s="80">
        <v>-210.53067720000004</v>
      </c>
      <c r="O14" s="80">
        <v>-214.4983101</v>
      </c>
      <c r="P14" s="80">
        <v>-118.34108299999994</v>
      </c>
      <c r="Q14" s="80">
        <v>110.19423039999994</v>
      </c>
    </row>
    <row r="15" spans="1:17" s="18" customFormat="1" x14ac:dyDescent="0.25">
      <c r="A15" s="18" t="s">
        <v>80</v>
      </c>
      <c r="B15" s="84">
        <v>-39.256</v>
      </c>
      <c r="C15" s="84">
        <v>-52.813000000000002</v>
      </c>
      <c r="D15" s="84">
        <v>70.55</v>
      </c>
      <c r="E15" s="84">
        <v>64.5</v>
      </c>
      <c r="F15" s="80">
        <v>-10.5305423</v>
      </c>
      <c r="G15" s="80">
        <v>373.34</v>
      </c>
      <c r="H15" s="80">
        <v>-109.47</v>
      </c>
      <c r="I15" s="80">
        <v>108</v>
      </c>
      <c r="J15" s="80">
        <v>-3.15</v>
      </c>
      <c r="K15" s="80">
        <v>-171.99510289999998</v>
      </c>
      <c r="L15" s="80">
        <v>-30.673999999999999</v>
      </c>
      <c r="M15" s="80">
        <v>-10.351000000000001</v>
      </c>
      <c r="N15" s="80">
        <v>-137.182963</v>
      </c>
      <c r="O15" s="80">
        <v>-129.79686059999997</v>
      </c>
      <c r="P15" s="80">
        <v>-179.60477350000002</v>
      </c>
      <c r="Q15" s="80">
        <v>169.44411310000001</v>
      </c>
    </row>
    <row r="16" spans="1:17" s="18" customFormat="1" x14ac:dyDescent="0.25">
      <c r="A16" s="18" t="s">
        <v>81</v>
      </c>
      <c r="B16" s="84">
        <v>40.567</v>
      </c>
      <c r="C16" s="84">
        <v>-3.165</v>
      </c>
      <c r="D16" s="84">
        <v>-178.39400000000001</v>
      </c>
      <c r="E16" s="84">
        <v>118.31399999999999</v>
      </c>
      <c r="F16" s="80">
        <v>75.187811799999992</v>
      </c>
      <c r="G16" s="80">
        <v>-324.82</v>
      </c>
      <c r="H16" s="80">
        <v>-63.07</v>
      </c>
      <c r="I16" s="80">
        <v>173</v>
      </c>
      <c r="J16" s="80">
        <v>-45.12</v>
      </c>
      <c r="K16" s="80">
        <v>92.573580100000001</v>
      </c>
      <c r="L16" s="80">
        <v>139.73599999999999</v>
      </c>
      <c r="M16" s="80">
        <v>210.90600000000001</v>
      </c>
      <c r="N16" s="80">
        <v>34.9957402</v>
      </c>
      <c r="O16" s="80">
        <v>91.777750100000006</v>
      </c>
      <c r="P16" s="80">
        <v>-44.309192300000014</v>
      </c>
      <c r="Q16" s="80">
        <v>5.6519435000000158</v>
      </c>
    </row>
    <row r="17" spans="1:17" s="18" customFormat="1" ht="30" x14ac:dyDescent="0.25">
      <c r="A17" s="8" t="s">
        <v>141</v>
      </c>
      <c r="B17" s="82">
        <v>-79.438999999999993</v>
      </c>
      <c r="C17" s="82">
        <v>56.707999999999998</v>
      </c>
      <c r="D17" s="82">
        <v>-36.92</v>
      </c>
      <c r="E17" s="82">
        <v>13.02</v>
      </c>
      <c r="F17" s="82">
        <v>-108.19695819999997</v>
      </c>
      <c r="G17" s="82">
        <v>-15.78</v>
      </c>
      <c r="H17" s="82">
        <v>-53.82</v>
      </c>
      <c r="I17" s="82">
        <v>-116</v>
      </c>
      <c r="J17" s="82">
        <v>-13.74</v>
      </c>
      <c r="K17" s="82">
        <v>95.448472400000014</v>
      </c>
      <c r="L17" s="82">
        <v>94.090999999999994</v>
      </c>
      <c r="M17" s="82">
        <v>136.44200000000001</v>
      </c>
      <c r="N17" s="82">
        <v>-16.918602700000022</v>
      </c>
      <c r="O17" s="82">
        <v>25.83083499999999</v>
      </c>
      <c r="P17" s="82">
        <v>32.771299099999965</v>
      </c>
      <c r="Q17" s="82">
        <v>-79.122350799999992</v>
      </c>
    </row>
    <row r="18" spans="1:17" s="18" customFormat="1" x14ac:dyDescent="0.25">
      <c r="A18" s="15" t="s">
        <v>142</v>
      </c>
      <c r="B18" s="84">
        <v>-129.66999999999999</v>
      </c>
      <c r="C18" s="84">
        <v>76.222999999999999</v>
      </c>
      <c r="D18" s="84">
        <v>-116.94199999999999</v>
      </c>
      <c r="E18" s="84">
        <v>282.63</v>
      </c>
      <c r="F18" s="80">
        <v>-168.70376569999999</v>
      </c>
      <c r="G18" s="80">
        <v>13.66</v>
      </c>
      <c r="H18" s="80">
        <v>-116.65</v>
      </c>
      <c r="I18" s="80">
        <v>313</v>
      </c>
      <c r="J18" s="80">
        <v>-104.32</v>
      </c>
      <c r="K18" s="80">
        <v>-11.339916599999967</v>
      </c>
      <c r="L18" s="80">
        <v>163.779</v>
      </c>
      <c r="M18" s="80">
        <v>306.80900000000003</v>
      </c>
      <c r="N18" s="80">
        <v>-329.63650270000016</v>
      </c>
      <c r="O18" s="80">
        <v>-226.68658559999997</v>
      </c>
      <c r="P18" s="80">
        <v>-309.48374969999998</v>
      </c>
      <c r="Q18" s="80">
        <v>206.16793619999996</v>
      </c>
    </row>
    <row r="19" spans="1:17" s="18" customFormat="1" x14ac:dyDescent="0.25">
      <c r="A19" s="37" t="s">
        <v>70</v>
      </c>
      <c r="B19" s="85">
        <v>214.45099999999999</v>
      </c>
      <c r="C19" s="85">
        <v>386.315</v>
      </c>
      <c r="D19" s="85">
        <v>89.602000000000004</v>
      </c>
      <c r="E19" s="85">
        <v>428.10899999999998</v>
      </c>
      <c r="F19" s="85">
        <v>94.126094300001057</v>
      </c>
      <c r="G19" s="85">
        <v>69.95</v>
      </c>
      <c r="H19" s="85">
        <v>70.540000000000006</v>
      </c>
      <c r="I19" s="85">
        <v>495</v>
      </c>
      <c r="J19" s="85">
        <v>2.6</v>
      </c>
      <c r="K19" s="85">
        <v>197.64238140000026</v>
      </c>
      <c r="L19" s="85">
        <v>373.18299999999999</v>
      </c>
      <c r="M19" s="85">
        <v>527.71699999999998</v>
      </c>
      <c r="N19" s="85">
        <v>-61.177808399999641</v>
      </c>
      <c r="O19" s="85">
        <v>-15.736587900000689</v>
      </c>
      <c r="P19" s="85">
        <v>23.964495800001686</v>
      </c>
      <c r="Q19" s="85">
        <v>528.32961399999874</v>
      </c>
    </row>
    <row r="20" spans="1:17" s="176" customFormat="1" x14ac:dyDescent="0.25">
      <c r="A20" s="9" t="s">
        <v>120</v>
      </c>
      <c r="B20" s="86"/>
      <c r="C20" s="86"/>
      <c r="D20" s="86"/>
      <c r="E20" s="86"/>
      <c r="F20" s="80" t="s">
        <v>120</v>
      </c>
      <c r="G20" s="80" t="s">
        <v>119</v>
      </c>
      <c r="H20" s="80"/>
      <c r="I20" s="80"/>
      <c r="J20" s="80"/>
      <c r="K20" s="80"/>
      <c r="L20" s="80"/>
      <c r="M20" s="80" t="s">
        <v>119</v>
      </c>
      <c r="N20" s="80"/>
      <c r="O20" s="80"/>
      <c r="P20" s="80"/>
      <c r="Q20" s="80"/>
    </row>
    <row r="21" spans="1:17" s="18" customFormat="1" x14ac:dyDescent="0.25">
      <c r="A21" s="36" t="s">
        <v>143</v>
      </c>
      <c r="B21" s="84"/>
      <c r="C21" s="84"/>
      <c r="D21" s="84"/>
      <c r="E21" s="84"/>
      <c r="F21" s="80" t="s">
        <v>120</v>
      </c>
      <c r="G21" s="80" t="s">
        <v>119</v>
      </c>
      <c r="H21" s="80"/>
      <c r="I21" s="80"/>
      <c r="J21" s="80"/>
      <c r="K21" s="80"/>
      <c r="L21" s="80"/>
      <c r="M21" s="80" t="s">
        <v>119</v>
      </c>
      <c r="N21" s="80"/>
      <c r="O21" s="80"/>
      <c r="P21" s="80"/>
      <c r="Q21" s="80"/>
    </row>
    <row r="22" spans="1:17" s="18" customFormat="1" x14ac:dyDescent="0.25">
      <c r="A22" s="18" t="s">
        <v>144</v>
      </c>
      <c r="B22" s="84">
        <v>-35</v>
      </c>
      <c r="C22" s="84">
        <v>-405.959</v>
      </c>
      <c r="D22" s="80">
        <v>0</v>
      </c>
      <c r="E22" s="80">
        <v>0</v>
      </c>
      <c r="F22" s="80">
        <v>0</v>
      </c>
      <c r="G22" s="80">
        <v>0</v>
      </c>
      <c r="H22" s="80">
        <v>0</v>
      </c>
      <c r="I22" s="80">
        <v>0</v>
      </c>
      <c r="J22" s="80">
        <v>0</v>
      </c>
      <c r="K22" s="80">
        <v>0</v>
      </c>
      <c r="L22" s="80">
        <v>0</v>
      </c>
      <c r="M22" s="80">
        <v>-2102.69</v>
      </c>
      <c r="N22" s="80">
        <v>0</v>
      </c>
      <c r="O22" s="80">
        <v>3.56894</v>
      </c>
      <c r="P22" s="80">
        <v>0</v>
      </c>
      <c r="Q22" s="80">
        <v>0</v>
      </c>
    </row>
    <row r="23" spans="1:17" s="18" customFormat="1" x14ac:dyDescent="0.25">
      <c r="A23" s="18" t="s">
        <v>387</v>
      </c>
      <c r="B23" s="84"/>
      <c r="C23" s="84"/>
      <c r="D23" s="80"/>
      <c r="E23" s="80"/>
      <c r="F23" s="80"/>
      <c r="G23" s="80"/>
      <c r="H23" s="80"/>
      <c r="I23" s="80"/>
      <c r="J23" s="80"/>
      <c r="K23" s="80"/>
      <c r="L23" s="80"/>
      <c r="M23" s="80"/>
      <c r="N23" s="80"/>
      <c r="O23" s="80"/>
      <c r="P23" s="80">
        <v>-35.031685499999995</v>
      </c>
      <c r="Q23" s="80">
        <v>0</v>
      </c>
    </row>
    <row r="24" spans="1:17" s="18" customFormat="1" x14ac:dyDescent="0.25">
      <c r="A24" s="18" t="s">
        <v>145</v>
      </c>
      <c r="B24" s="84">
        <v>-18.936</v>
      </c>
      <c r="C24" s="84">
        <v>-23.103000000000002</v>
      </c>
      <c r="D24" s="84">
        <v>-75.081000000000003</v>
      </c>
      <c r="E24" s="84">
        <v>-125.446</v>
      </c>
      <c r="F24" s="84">
        <v>-100.3080889</v>
      </c>
      <c r="G24" s="84">
        <v>-42.75</v>
      </c>
      <c r="H24" s="84">
        <v>-56.39</v>
      </c>
      <c r="I24" s="84">
        <v>-65</v>
      </c>
      <c r="J24" s="84">
        <v>-32.78</v>
      </c>
      <c r="K24" s="84">
        <v>-18.707183700000002</v>
      </c>
      <c r="L24" s="84">
        <v>-21.466999999999999</v>
      </c>
      <c r="M24" s="84">
        <v>-82.438000000000002</v>
      </c>
      <c r="N24" s="84">
        <v>-17.423962</v>
      </c>
      <c r="O24" s="84">
        <v>-20.885541800000002</v>
      </c>
      <c r="P24" s="84">
        <v>-21.959767599999999</v>
      </c>
      <c r="Q24" s="84">
        <v>-69.692986199999979</v>
      </c>
    </row>
    <row r="25" spans="1:17" s="22" customFormat="1" x14ac:dyDescent="0.25">
      <c r="A25" s="22" t="s">
        <v>146</v>
      </c>
      <c r="B25" s="56">
        <v>-3.2080000000000002</v>
      </c>
      <c r="C25" s="56">
        <v>-2.36</v>
      </c>
      <c r="D25" s="56">
        <v>-1.4890000000000001</v>
      </c>
      <c r="E25" s="56">
        <v>-1.95</v>
      </c>
      <c r="F25" s="84">
        <v>-0.62135260000000003</v>
      </c>
      <c r="G25" s="84">
        <v>-0.12</v>
      </c>
      <c r="H25" s="84">
        <v>0.02</v>
      </c>
      <c r="I25" s="84">
        <v>0</v>
      </c>
      <c r="J25" s="84">
        <v>0</v>
      </c>
      <c r="K25" s="84">
        <v>0</v>
      </c>
      <c r="L25" s="84">
        <v>0</v>
      </c>
      <c r="M25" s="84">
        <v>0</v>
      </c>
      <c r="N25" s="84">
        <v>0</v>
      </c>
      <c r="O25" s="84">
        <v>0</v>
      </c>
      <c r="P25" s="84">
        <v>0</v>
      </c>
      <c r="Q25" s="84">
        <v>0</v>
      </c>
    </row>
    <row r="26" spans="1:17" s="18" customFormat="1" x14ac:dyDescent="0.25">
      <c r="A26" s="18" t="s">
        <v>147</v>
      </c>
      <c r="B26" s="84">
        <v>0</v>
      </c>
      <c r="C26" s="84">
        <v>-2.5000000000000001E-2</v>
      </c>
      <c r="D26" s="84">
        <v>-1.1519999999999999</v>
      </c>
      <c r="E26" s="84">
        <v>-4.3019999999999996</v>
      </c>
      <c r="F26" s="80">
        <v>-3.0818357999999999</v>
      </c>
      <c r="G26" s="80">
        <v>-0.47</v>
      </c>
      <c r="H26" s="80">
        <v>-1.05</v>
      </c>
      <c r="I26" s="80">
        <v>-3</v>
      </c>
      <c r="J26" s="80">
        <v>-0.88</v>
      </c>
      <c r="K26" s="80">
        <v>-0.84632890000000005</v>
      </c>
      <c r="L26" s="80">
        <v>-0.75</v>
      </c>
      <c r="M26" s="80">
        <v>-1.504</v>
      </c>
      <c r="N26" s="80">
        <v>-0.40100000000000002</v>
      </c>
      <c r="O26" s="80">
        <v>-1.0686108999999999</v>
      </c>
      <c r="P26" s="80">
        <v>-1.5819568999999998</v>
      </c>
      <c r="Q26" s="80">
        <v>-5.9251195000000001</v>
      </c>
    </row>
    <row r="27" spans="1:17" s="18" customFormat="1" x14ac:dyDescent="0.25">
      <c r="A27" s="18" t="s">
        <v>82</v>
      </c>
      <c r="B27" s="84">
        <v>0.35199999999999998</v>
      </c>
      <c r="C27" s="84">
        <v>-0.23699999999999999</v>
      </c>
      <c r="D27" s="84">
        <v>12.374000000000001</v>
      </c>
      <c r="E27" s="84">
        <v>-16.390999999999998</v>
      </c>
      <c r="F27" s="80">
        <v>7.4855741000000009</v>
      </c>
      <c r="G27" s="80">
        <v>-0.56999999999999995</v>
      </c>
      <c r="H27" s="80">
        <v>7.78</v>
      </c>
      <c r="I27" s="80">
        <v>11</v>
      </c>
      <c r="J27" s="80">
        <v>-0.41</v>
      </c>
      <c r="K27" s="80">
        <v>-2.1102831999999987</v>
      </c>
      <c r="L27" s="80">
        <v>26.405000000000001</v>
      </c>
      <c r="M27" s="80">
        <v>6.9580000000000002</v>
      </c>
      <c r="N27" s="80">
        <v>-0.47</v>
      </c>
      <c r="O27" s="80">
        <v>1.5899600000000014</v>
      </c>
      <c r="P27" s="80">
        <v>-0.21224240000000671</v>
      </c>
      <c r="Q27" s="80">
        <v>17.080185199999967</v>
      </c>
    </row>
    <row r="28" spans="1:17" s="18" customFormat="1" x14ac:dyDescent="0.25">
      <c r="A28" s="39" t="s">
        <v>71</v>
      </c>
      <c r="B28" s="87">
        <v>-56.792999999999999</v>
      </c>
      <c r="C28" s="87">
        <v>-431.68299999999999</v>
      </c>
      <c r="D28" s="87">
        <v>-65.290000000000006</v>
      </c>
      <c r="E28" s="87">
        <v>-148.077</v>
      </c>
      <c r="F28" s="87">
        <v>-96.525449699999996</v>
      </c>
      <c r="G28" s="87">
        <v>-43.91</v>
      </c>
      <c r="H28" s="87">
        <v>-49.64</v>
      </c>
      <c r="I28" s="87">
        <v>-57</v>
      </c>
      <c r="J28" s="87">
        <v>-34.07</v>
      </c>
      <c r="K28" s="87">
        <v>-21.663795799999995</v>
      </c>
      <c r="L28" s="87">
        <v>4.1879999999999997</v>
      </c>
      <c r="M28" s="87">
        <v>-2179.674</v>
      </c>
      <c r="N28" s="87">
        <v>-18.290622799999994</v>
      </c>
      <c r="O28" s="87">
        <v>-16.7997193</v>
      </c>
      <c r="P28" s="87">
        <v>-58.785866500000004</v>
      </c>
      <c r="Q28" s="87">
        <v>-58.5384727</v>
      </c>
    </row>
    <row r="29" spans="1:17" s="18" customFormat="1" x14ac:dyDescent="0.25">
      <c r="A29" s="15" t="s">
        <v>72</v>
      </c>
      <c r="B29" s="84">
        <v>157.65799999999999</v>
      </c>
      <c r="C29" s="84">
        <v>-45.366999999999997</v>
      </c>
      <c r="D29" s="84">
        <v>24.312000000000001</v>
      </c>
      <c r="E29" s="84">
        <v>280.03199999999998</v>
      </c>
      <c r="F29" s="80">
        <v>-2.3993553999988935</v>
      </c>
      <c r="G29" s="80">
        <v>26.04</v>
      </c>
      <c r="H29" s="80">
        <v>20.9</v>
      </c>
      <c r="I29" s="80">
        <v>438</v>
      </c>
      <c r="J29" s="80">
        <v>-31.47</v>
      </c>
      <c r="K29" s="80">
        <v>175.97858560000009</v>
      </c>
      <c r="L29" s="80">
        <v>377.37099999999998</v>
      </c>
      <c r="M29" s="80">
        <v>-1651.9570000000001</v>
      </c>
      <c r="N29" s="80">
        <v>-79.468431199999685</v>
      </c>
      <c r="O29" s="80">
        <v>-32.5363072000006</v>
      </c>
      <c r="P29" s="80">
        <v>-34.821370699998397</v>
      </c>
      <c r="Q29" s="80">
        <v>469.79114129999897</v>
      </c>
    </row>
    <row r="30" spans="1:17" s="18" customFormat="1" x14ac:dyDescent="0.25">
      <c r="A30" s="18" t="s">
        <v>120</v>
      </c>
      <c r="B30" s="84"/>
      <c r="C30" s="84"/>
      <c r="D30" s="84"/>
      <c r="E30" s="84"/>
      <c r="F30" s="80" t="s">
        <v>120</v>
      </c>
      <c r="G30" s="80" t="s">
        <v>119</v>
      </c>
      <c r="H30" s="80"/>
      <c r="I30" s="80"/>
      <c r="J30" s="80"/>
      <c r="K30" s="80"/>
      <c r="L30" s="80" t="s">
        <v>119</v>
      </c>
      <c r="M30" s="80" t="s">
        <v>119</v>
      </c>
      <c r="N30" s="80"/>
      <c r="O30" s="80"/>
      <c r="P30" s="80"/>
      <c r="Q30" s="80"/>
    </row>
    <row r="31" spans="1:17" s="14" customFormat="1" x14ac:dyDescent="0.25">
      <c r="A31" s="36" t="s">
        <v>148</v>
      </c>
      <c r="B31" s="53"/>
      <c r="C31" s="53"/>
      <c r="D31" s="53"/>
      <c r="E31" s="53"/>
      <c r="F31" s="84" t="s">
        <v>120</v>
      </c>
      <c r="G31" s="84" t="s">
        <v>119</v>
      </c>
      <c r="H31" s="84"/>
      <c r="I31" s="84"/>
      <c r="J31" s="84"/>
      <c r="K31" s="84"/>
      <c r="L31" s="84" t="s">
        <v>119</v>
      </c>
      <c r="M31" s="84" t="s">
        <v>119</v>
      </c>
      <c r="N31" s="84"/>
      <c r="O31" s="84"/>
      <c r="P31" s="84"/>
      <c r="Q31" s="84"/>
    </row>
    <row r="32" spans="1:17" s="14" customFormat="1" x14ac:dyDescent="0.25">
      <c r="A32" s="6" t="s">
        <v>149</v>
      </c>
      <c r="B32" s="52">
        <v>0</v>
      </c>
      <c r="C32" s="52">
        <v>0</v>
      </c>
      <c r="D32" s="80">
        <v>0</v>
      </c>
      <c r="E32" s="80">
        <v>0</v>
      </c>
      <c r="F32" s="80">
        <v>0</v>
      </c>
      <c r="G32" s="80">
        <v>0</v>
      </c>
      <c r="H32" s="80">
        <v>0</v>
      </c>
      <c r="I32" s="80">
        <v>0</v>
      </c>
      <c r="J32" s="80">
        <v>0</v>
      </c>
      <c r="K32" s="80">
        <v>0</v>
      </c>
      <c r="L32" s="80">
        <v>0</v>
      </c>
      <c r="M32" s="80">
        <v>0</v>
      </c>
      <c r="N32" s="80">
        <v>0</v>
      </c>
      <c r="O32" s="80">
        <v>0</v>
      </c>
      <c r="P32" s="80">
        <v>0</v>
      </c>
      <c r="Q32" s="80">
        <v>-200</v>
      </c>
    </row>
    <row r="33" spans="1:17" s="14" customFormat="1" x14ac:dyDescent="0.25">
      <c r="A33" s="6" t="s">
        <v>150</v>
      </c>
      <c r="B33" s="52">
        <v>16.498000000000001</v>
      </c>
      <c r="C33" s="52">
        <v>-43.945999999999998</v>
      </c>
      <c r="D33" s="52">
        <v>-19.335999999999999</v>
      </c>
      <c r="E33" s="52">
        <v>14.337999999999999</v>
      </c>
      <c r="F33" s="80">
        <v>616.69112749999988</v>
      </c>
      <c r="G33" s="80">
        <v>238.06</v>
      </c>
      <c r="H33" s="80">
        <v>-198.08</v>
      </c>
      <c r="I33" s="80">
        <v>-243</v>
      </c>
      <c r="J33" s="80">
        <v>-141.22</v>
      </c>
      <c r="K33" s="80">
        <v>9.5242271000000258</v>
      </c>
      <c r="L33" s="80">
        <v>-253.02699999999999</v>
      </c>
      <c r="M33" s="80">
        <v>1040.671</v>
      </c>
      <c r="N33" s="80">
        <v>-72.909519400000008</v>
      </c>
      <c r="O33" s="80">
        <v>114.3336565999999</v>
      </c>
      <c r="P33" s="80">
        <v>-1160.1202664999998</v>
      </c>
      <c r="Q33" s="80">
        <v>-243.27459019999989</v>
      </c>
    </row>
    <row r="34" spans="1:17" s="14" customFormat="1" x14ac:dyDescent="0.25">
      <c r="A34" s="6" t="s">
        <v>151</v>
      </c>
      <c r="B34" s="52">
        <v>1.194</v>
      </c>
      <c r="C34" s="52">
        <v>-1.194</v>
      </c>
      <c r="D34" s="52">
        <v>0</v>
      </c>
      <c r="E34" s="52">
        <v>0</v>
      </c>
      <c r="F34" s="80">
        <v>599.97857399999998</v>
      </c>
      <c r="G34" s="80">
        <v>0.02</v>
      </c>
      <c r="H34" s="80">
        <v>0.02</v>
      </c>
      <c r="I34" s="80">
        <v>0</v>
      </c>
      <c r="J34" s="80">
        <v>0</v>
      </c>
      <c r="K34" s="80">
        <v>0</v>
      </c>
      <c r="L34" s="80">
        <v>0</v>
      </c>
      <c r="M34" s="80">
        <v>614.62800000000004</v>
      </c>
      <c r="N34" s="80">
        <v>0</v>
      </c>
      <c r="O34" s="80">
        <v>0</v>
      </c>
      <c r="P34" s="80">
        <v>1534.12</v>
      </c>
      <c r="Q34" s="80">
        <v>0</v>
      </c>
    </row>
    <row r="35" spans="1:17" s="14" customFormat="1" x14ac:dyDescent="0.25">
      <c r="A35" s="6" t="s">
        <v>152</v>
      </c>
      <c r="B35" s="52">
        <v>-0.70199999999999996</v>
      </c>
      <c r="C35" s="52">
        <v>-3.4790000000000001</v>
      </c>
      <c r="D35" s="52">
        <v>-0.16700000000000001</v>
      </c>
      <c r="E35" s="52">
        <v>-31.690999999999999</v>
      </c>
      <c r="F35" s="80">
        <v>-0.87091859999999999</v>
      </c>
      <c r="G35" s="80">
        <v>-0.11</v>
      </c>
      <c r="H35" s="80">
        <v>-0.11</v>
      </c>
      <c r="I35" s="80">
        <v>0</v>
      </c>
      <c r="J35" s="80">
        <v>-0.1</v>
      </c>
      <c r="K35" s="80">
        <v>-0.10132609999999999</v>
      </c>
      <c r="L35" s="80">
        <v>-0.10199999999999999</v>
      </c>
      <c r="M35" s="80">
        <v>-6.7000000000000004E-2</v>
      </c>
      <c r="N35" s="80">
        <v>-4.7197299999999998E-2</v>
      </c>
      <c r="O35" s="80">
        <v>-4.69252E-2</v>
      </c>
      <c r="P35" s="80">
        <v>-1.1049500000000004E-2</v>
      </c>
      <c r="Q35" s="80">
        <v>-1.0812999999999934E-3</v>
      </c>
    </row>
    <row r="36" spans="1:17" s="14" customFormat="1" x14ac:dyDescent="0.25">
      <c r="A36" s="18" t="s">
        <v>83</v>
      </c>
      <c r="B36" s="53">
        <v>-21.021000000000001</v>
      </c>
      <c r="C36" s="53">
        <v>-15.797000000000001</v>
      </c>
      <c r="D36" s="53">
        <v>-9.9890000000000008</v>
      </c>
      <c r="E36" s="53">
        <v>-36.118000000000002</v>
      </c>
      <c r="F36" s="187">
        <v>-22.626264400000004</v>
      </c>
      <c r="G36" s="84">
        <v>-22.77</v>
      </c>
      <c r="H36" s="84">
        <v>-18.440000000000001</v>
      </c>
      <c r="I36" s="84">
        <v>-19</v>
      </c>
      <c r="J36" s="84">
        <v>-18.579999999999998</v>
      </c>
      <c r="K36" s="84">
        <v>-18.628885999999998</v>
      </c>
      <c r="L36" s="84">
        <v>-18.411999999999999</v>
      </c>
      <c r="M36" s="84">
        <v>-18.657</v>
      </c>
      <c r="N36" s="84">
        <v>-20.292829099999999</v>
      </c>
      <c r="O36" s="84">
        <v>-20.762708199999995</v>
      </c>
      <c r="P36" s="84">
        <v>-19.239542799999995</v>
      </c>
      <c r="Q36" s="84">
        <v>-19.427708200000005</v>
      </c>
    </row>
    <row r="37" spans="1:17" s="14" customFormat="1" x14ac:dyDescent="0.25">
      <c r="A37" s="18" t="s">
        <v>84</v>
      </c>
      <c r="B37" s="52">
        <v>0</v>
      </c>
      <c r="C37" s="53">
        <v>-344.33300000000003</v>
      </c>
      <c r="D37" s="53">
        <v>-19.352</v>
      </c>
      <c r="E37" s="53">
        <v>-64.076999999999998</v>
      </c>
      <c r="F37" s="84">
        <v>0</v>
      </c>
      <c r="G37" s="84">
        <v>0</v>
      </c>
      <c r="H37" s="84">
        <v>0</v>
      </c>
      <c r="I37" s="84">
        <v>0</v>
      </c>
      <c r="J37" s="84">
        <v>0</v>
      </c>
      <c r="K37" s="84">
        <v>0</v>
      </c>
      <c r="L37" s="84">
        <v>0</v>
      </c>
      <c r="M37" s="84">
        <v>0</v>
      </c>
      <c r="N37" s="84">
        <v>0</v>
      </c>
      <c r="O37" s="84">
        <v>-143.6990275</v>
      </c>
      <c r="P37" s="84">
        <v>3.5619999999999998E-4</v>
      </c>
      <c r="Q37" s="84">
        <v>-1.4529999999999995E-4</v>
      </c>
    </row>
    <row r="38" spans="1:17" s="14" customFormat="1" x14ac:dyDescent="0.25">
      <c r="A38" s="6" t="s">
        <v>85</v>
      </c>
      <c r="B38" s="52">
        <v>0</v>
      </c>
      <c r="C38" s="52">
        <v>0</v>
      </c>
      <c r="D38" s="52">
        <v>-0.17100000000000001</v>
      </c>
      <c r="E38" s="52">
        <v>5702</v>
      </c>
      <c r="F38" s="80">
        <v>0</v>
      </c>
      <c r="G38" s="80">
        <v>0</v>
      </c>
      <c r="H38" s="80">
        <v>0</v>
      </c>
      <c r="I38" s="80">
        <v>0</v>
      </c>
      <c r="J38" s="80">
        <v>0</v>
      </c>
      <c r="K38" s="80">
        <v>0</v>
      </c>
      <c r="L38" s="80">
        <v>0</v>
      </c>
      <c r="M38" s="80">
        <v>0</v>
      </c>
      <c r="N38" s="80">
        <v>0</v>
      </c>
      <c r="O38" s="80">
        <v>0</v>
      </c>
      <c r="P38" s="80">
        <v>0</v>
      </c>
      <c r="Q38" s="80">
        <v>0</v>
      </c>
    </row>
    <row r="39" spans="1:17" s="14" customFormat="1" x14ac:dyDescent="0.25">
      <c r="A39" s="6" t="s">
        <v>404</v>
      </c>
      <c r="B39" s="52"/>
      <c r="C39" s="52"/>
      <c r="D39" s="52"/>
      <c r="E39" s="52"/>
      <c r="F39" s="80"/>
      <c r="G39" s="80"/>
      <c r="H39" s="80"/>
      <c r="I39" s="80"/>
      <c r="J39" s="80"/>
      <c r="K39" s="80">
        <v>-29.957000000000001</v>
      </c>
      <c r="L39" s="80">
        <v>0</v>
      </c>
      <c r="M39" s="80">
        <v>0</v>
      </c>
      <c r="N39" s="80">
        <v>0</v>
      </c>
      <c r="O39" s="80">
        <v>-33.283000000000001</v>
      </c>
      <c r="P39" s="80">
        <v>0</v>
      </c>
      <c r="Q39" s="80">
        <v>0</v>
      </c>
    </row>
    <row r="40" spans="1:17" s="14" customFormat="1" x14ac:dyDescent="0.25">
      <c r="A40" s="6" t="s">
        <v>86</v>
      </c>
      <c r="B40" s="52">
        <v>-182.64699999999999</v>
      </c>
      <c r="C40" s="52">
        <v>697.68</v>
      </c>
      <c r="D40" s="52">
        <v>6133.5169999999998</v>
      </c>
      <c r="E40" s="52">
        <v>-4976.5630000000001</v>
      </c>
      <c r="F40" s="80">
        <v>-1224.269</v>
      </c>
      <c r="G40" s="80">
        <v>0</v>
      </c>
      <c r="H40" s="80">
        <v>0</v>
      </c>
      <c r="I40" s="80">
        <v>0</v>
      </c>
      <c r="J40" s="80">
        <v>0</v>
      </c>
      <c r="K40" s="80">
        <v>0</v>
      </c>
      <c r="L40" s="80">
        <v>0</v>
      </c>
      <c r="M40" s="80">
        <v>0</v>
      </c>
      <c r="N40" s="80">
        <v>0</v>
      </c>
      <c r="O40" s="80">
        <v>0</v>
      </c>
      <c r="P40" s="80">
        <v>0</v>
      </c>
      <c r="Q40" s="80">
        <v>0</v>
      </c>
    </row>
    <row r="41" spans="1:17" s="14" customFormat="1" x14ac:dyDescent="0.25">
      <c r="A41" s="38" t="s">
        <v>87</v>
      </c>
      <c r="B41" s="77">
        <v>-186.68799999999999</v>
      </c>
      <c r="C41" s="77">
        <v>288.95400000000001</v>
      </c>
      <c r="D41" s="77">
        <v>6084.4849999999997</v>
      </c>
      <c r="E41" s="77">
        <v>608.06500000000005</v>
      </c>
      <c r="F41" s="85">
        <v>-31.089095500000155</v>
      </c>
      <c r="G41" s="85">
        <v>215.2</v>
      </c>
      <c r="H41" s="85">
        <v>-216.61</v>
      </c>
      <c r="I41" s="85">
        <v>-262</v>
      </c>
      <c r="J41" s="85">
        <v>-159.91</v>
      </c>
      <c r="K41" s="85">
        <v>-39.162770599999973</v>
      </c>
      <c r="L41" s="85">
        <v>-271.54000000000002</v>
      </c>
      <c r="M41" s="85">
        <v>1636.576</v>
      </c>
      <c r="N41" s="85">
        <v>-93.249566099999981</v>
      </c>
      <c r="O41" s="85">
        <v>-83.457984000000039</v>
      </c>
      <c r="P41" s="85">
        <v>354.74949750000002</v>
      </c>
      <c r="Q41" s="85">
        <v>-462.70352510000004</v>
      </c>
    </row>
    <row r="42" spans="1:17" s="14" customFormat="1" x14ac:dyDescent="0.25">
      <c r="A42" s="6" t="s">
        <v>120</v>
      </c>
      <c r="B42" s="52"/>
      <c r="C42" s="52"/>
      <c r="D42" s="52"/>
      <c r="E42" s="52"/>
      <c r="F42" s="80" t="s">
        <v>120</v>
      </c>
      <c r="G42" s="80"/>
      <c r="H42" s="80"/>
      <c r="I42" s="80"/>
      <c r="J42" s="80"/>
      <c r="K42" s="80"/>
      <c r="L42" s="80"/>
      <c r="M42" s="80"/>
      <c r="N42" s="80"/>
      <c r="O42" s="80"/>
      <c r="P42" s="80"/>
      <c r="Q42" s="80"/>
    </row>
    <row r="43" spans="1:17" s="14" customFormat="1" x14ac:dyDescent="0.25">
      <c r="A43" s="21" t="s">
        <v>88</v>
      </c>
      <c r="B43" s="75">
        <v>-29.03</v>
      </c>
      <c r="C43" s="75">
        <v>243.58699999999999</v>
      </c>
      <c r="D43" s="75">
        <v>6108.7979999999998</v>
      </c>
      <c r="E43" s="75">
        <v>888.09699999999998</v>
      </c>
      <c r="F43" s="87">
        <v>-33.488450899998199</v>
      </c>
      <c r="G43" s="87">
        <v>241.24</v>
      </c>
      <c r="H43" s="87">
        <v>-195.71</v>
      </c>
      <c r="I43" s="87">
        <v>176</v>
      </c>
      <c r="J43" s="87">
        <v>-191.38</v>
      </c>
      <c r="K43" s="87">
        <v>136.81581499999993</v>
      </c>
      <c r="L43" s="87">
        <v>105.83199999999999</v>
      </c>
      <c r="M43" s="87">
        <v>-15.382</v>
      </c>
      <c r="N43" s="87">
        <v>-172.71799730000043</v>
      </c>
      <c r="O43" s="87">
        <v>-115.99429120000116</v>
      </c>
      <c r="P43" s="87">
        <v>319.92812680000083</v>
      </c>
      <c r="Q43" s="87">
        <v>7.087616199998795</v>
      </c>
    </row>
    <row r="44" spans="1:17" s="22" customFormat="1" x14ac:dyDescent="0.25">
      <c r="A44" s="33" t="s">
        <v>89</v>
      </c>
      <c r="B44" s="88">
        <v>229.76900000000001</v>
      </c>
      <c r="C44" s="88">
        <v>176.41499999999999</v>
      </c>
      <c r="D44" s="88">
        <v>280.04700000000003</v>
      </c>
      <c r="E44" s="88">
        <v>417.839</v>
      </c>
      <c r="F44" s="87">
        <v>650.6066641000001</v>
      </c>
      <c r="G44" s="87">
        <v>627.17999999999995</v>
      </c>
      <c r="H44" s="87">
        <v>847.85</v>
      </c>
      <c r="I44" s="87">
        <v>640</v>
      </c>
      <c r="J44" s="87">
        <v>796.96</v>
      </c>
      <c r="K44" s="87">
        <v>616.44957820000002</v>
      </c>
      <c r="L44" s="87">
        <v>743.05100000000004</v>
      </c>
      <c r="M44" s="87">
        <v>851.61500000000001</v>
      </c>
      <c r="N44" s="87">
        <v>835.78820380000002</v>
      </c>
      <c r="O44" s="87">
        <v>663.79274039999996</v>
      </c>
      <c r="P44" s="87">
        <v>581.1885559000001</v>
      </c>
      <c r="Q44" s="87">
        <v>894.20732269999996</v>
      </c>
    </row>
    <row r="45" spans="1:17" s="14" customFormat="1" ht="30" x14ac:dyDescent="0.25">
      <c r="A45" s="6" t="s">
        <v>90</v>
      </c>
      <c r="B45" s="52">
        <v>5.9320000000000004</v>
      </c>
      <c r="C45" s="52">
        <v>8.1259999999999994</v>
      </c>
      <c r="D45" s="107">
        <v>4.5599999999999996</v>
      </c>
      <c r="E45" s="107">
        <v>-5.0289999999999999</v>
      </c>
      <c r="F45" s="80">
        <v>9.9573224000000025</v>
      </c>
      <c r="G45" s="80">
        <v>-20.79</v>
      </c>
      <c r="H45" s="80">
        <v>-12.29</v>
      </c>
      <c r="I45" s="80">
        <v>-19</v>
      </c>
      <c r="J45" s="80">
        <v>10.92</v>
      </c>
      <c r="K45" s="80">
        <v>-10.146483600000002</v>
      </c>
      <c r="L45" s="80">
        <v>2.8719999999999999</v>
      </c>
      <c r="M45" s="80">
        <v>-0.63300000000000001</v>
      </c>
      <c r="N45" s="80">
        <v>0.68808910000000001</v>
      </c>
      <c r="O45" s="80">
        <v>33.477001800000004</v>
      </c>
      <c r="P45" s="80">
        <v>-7.0399297000000054</v>
      </c>
      <c r="Q45" s="80">
        <v>-3.046760799999999</v>
      </c>
    </row>
    <row r="46" spans="1:17" s="14" customFormat="1" ht="30" x14ac:dyDescent="0.25">
      <c r="A46" s="6" t="s">
        <v>91</v>
      </c>
      <c r="B46" s="52">
        <v>-30.256</v>
      </c>
      <c r="C46" s="52">
        <v>-148.08099999999999</v>
      </c>
      <c r="D46" s="107">
        <v>-5975.1859999999997</v>
      </c>
      <c r="E46" s="107">
        <v>-650.80799999999999</v>
      </c>
      <c r="F46" s="80">
        <v>0</v>
      </c>
      <c r="G46" s="80">
        <v>0</v>
      </c>
      <c r="H46" s="80">
        <v>0</v>
      </c>
      <c r="I46" s="80">
        <v>0</v>
      </c>
      <c r="J46" s="80">
        <v>0</v>
      </c>
      <c r="K46" s="80">
        <v>0</v>
      </c>
      <c r="L46" s="80">
        <v>0</v>
      </c>
      <c r="M46" s="80">
        <v>0</v>
      </c>
      <c r="N46" s="80">
        <v>0</v>
      </c>
      <c r="O46" s="80">
        <v>0</v>
      </c>
      <c r="P46" s="80">
        <v>0</v>
      </c>
      <c r="Q46" s="80">
        <v>0</v>
      </c>
    </row>
    <row r="47" spans="1:17" s="14" customFormat="1" x14ac:dyDescent="0.25">
      <c r="A47" s="21" t="s">
        <v>92</v>
      </c>
      <c r="B47" s="75">
        <v>176.41499999999999</v>
      </c>
      <c r="C47" s="75">
        <v>280.04700000000003</v>
      </c>
      <c r="D47" s="75">
        <v>417.839</v>
      </c>
      <c r="E47" s="75">
        <v>650.60699999999997</v>
      </c>
      <c r="F47" s="87">
        <v>627.1823816000001</v>
      </c>
      <c r="G47" s="87">
        <v>847.85</v>
      </c>
      <c r="H47" s="87">
        <v>639.91999999999996</v>
      </c>
      <c r="I47" s="87">
        <v>797</v>
      </c>
      <c r="J47" s="87">
        <v>616.45000000000005</v>
      </c>
      <c r="K47" s="87">
        <v>743.05112669999994</v>
      </c>
      <c r="L47" s="87">
        <v>851.61500000000001</v>
      </c>
      <c r="M47" s="87">
        <v>835.78800000000001</v>
      </c>
      <c r="N47" s="87">
        <v>663.79274039999996</v>
      </c>
      <c r="O47" s="87">
        <v>581.1885559000001</v>
      </c>
      <c r="P47" s="87">
        <v>894.20732269999996</v>
      </c>
      <c r="Q47" s="87">
        <v>898.2653370999999</v>
      </c>
    </row>
    <row r="48" spans="1:17" s="14" customFormat="1" x14ac:dyDescent="0.25">
      <c r="A48" s="6"/>
      <c r="B48" s="62"/>
      <c r="C48" s="62"/>
      <c r="D48" s="62"/>
      <c r="E48" s="62"/>
      <c r="F48" s="62"/>
      <c r="G48" s="62"/>
      <c r="H48" s="62"/>
      <c r="I48" s="62"/>
      <c r="J48" s="62"/>
      <c r="K48" s="62"/>
      <c r="L48" s="62"/>
      <c r="M48" s="62"/>
      <c r="N48" s="62"/>
      <c r="O48" s="62"/>
      <c r="P48" s="62"/>
      <c r="Q48" s="62"/>
    </row>
    <row r="49" spans="1:17" s="14" customFormat="1" x14ac:dyDescent="0.25">
      <c r="A49" s="15" t="s">
        <v>160</v>
      </c>
      <c r="B49" s="63">
        <f>(B24+B25+B26)/-'Income statement Quarter'!B5*100</f>
        <v>0.96195073043355106</v>
      </c>
      <c r="C49" s="63">
        <f>(C24+C25+C26)/-'Income statement Quarter'!C5*100</f>
        <v>1.0382563745348561</v>
      </c>
      <c r="D49" s="63">
        <f>(D24+D25+D26)/-'Income statement Quarter'!D5*100</f>
        <v>3.5495705413321144</v>
      </c>
      <c r="E49" s="63">
        <f>(E24+E25+E26)/-'Income statement Quarter'!E5*100</f>
        <v>5.6415132412466233</v>
      </c>
      <c r="F49" s="63">
        <f>(F24+F25+F26)/-'Income statement Quarter'!F5*100</f>
        <v>4.9746608787644053</v>
      </c>
      <c r="G49" s="63">
        <f>(G24+G25+G26)/-'Income statement Quarter'!G5*100</f>
        <v>2.910600118196959</v>
      </c>
      <c r="H49" s="63">
        <f>(H24+H25+H26)/-'Income statement Quarter'!H5*100</f>
        <v>3.2850285766592475</v>
      </c>
      <c r="I49" s="63">
        <f>(I24+I25+I26)/-'Income statement Quarter'!I5*100</f>
        <v>3.5142118863049099</v>
      </c>
      <c r="J49" s="63">
        <f>(J24+J25+J26)/-'Income statement Quarter'!J5*100</f>
        <v>2.0264937263583258</v>
      </c>
      <c r="K49" s="63">
        <f>(K24+K25+K26)/-'Income statement Quarter'!K5*100</f>
        <v>0.99871065406315129</v>
      </c>
      <c r="L49" s="63">
        <f>(L24+L25+L26)/-'Income statement Quarter'!L5*100</f>
        <v>1.1483131421045911</v>
      </c>
      <c r="M49" s="63">
        <f>(M24+M25+M26)/-'Income statement Quarter'!M5*100</f>
        <v>3.6359777359062657</v>
      </c>
      <c r="N49" s="63">
        <f>(N24+N25+N26)/-'Income statement Quarter'!N5*100</f>
        <v>0.71755029170412787</v>
      </c>
      <c r="O49" s="63">
        <v>0.80402487420447333</v>
      </c>
      <c r="P49" s="63">
        <v>0.84612942440964001</v>
      </c>
      <c r="Q49" s="63">
        <v>2.4875298319874553</v>
      </c>
    </row>
    <row r="50" spans="1:17" s="14" customFormat="1" x14ac:dyDescent="0.25">
      <c r="A50" s="6"/>
      <c r="B50" s="62"/>
      <c r="C50" s="62"/>
      <c r="D50" s="62"/>
      <c r="E50" s="62"/>
      <c r="F50" s="62"/>
      <c r="G50" s="62"/>
      <c r="H50" s="62"/>
      <c r="I50" s="62"/>
      <c r="J50" s="62"/>
      <c r="K50" s="62"/>
      <c r="L50" s="62"/>
      <c r="M50" s="62"/>
      <c r="N50" s="62"/>
      <c r="O50" s="62"/>
      <c r="P50" s="62"/>
      <c r="Q50" s="62"/>
    </row>
    <row r="51" spans="1:17" s="14" customFormat="1" x14ac:dyDescent="0.25">
      <c r="A51" s="6"/>
      <c r="B51" s="62"/>
      <c r="C51" s="62"/>
      <c r="D51" s="62"/>
      <c r="E51" s="62"/>
      <c r="F51" s="62"/>
      <c r="G51" s="62"/>
      <c r="H51" s="62"/>
      <c r="I51" s="62"/>
      <c r="J51" s="62"/>
      <c r="K51" s="62"/>
      <c r="L51" s="62"/>
      <c r="M51" s="62"/>
      <c r="N51" s="62"/>
      <c r="O51" s="62"/>
      <c r="P51" s="62"/>
      <c r="Q51" s="62"/>
    </row>
    <row r="52" spans="1:17" s="14" customFormat="1" x14ac:dyDescent="0.25">
      <c r="A52" s="7" t="s">
        <v>29</v>
      </c>
      <c r="B52" s="62"/>
      <c r="C52" s="62"/>
      <c r="D52" s="62"/>
      <c r="E52" s="62"/>
      <c r="F52" s="62"/>
      <c r="G52" s="62"/>
      <c r="H52" s="62"/>
      <c r="I52" s="62"/>
      <c r="J52" s="62"/>
      <c r="K52" s="62"/>
      <c r="L52" s="62"/>
      <c r="M52" s="62"/>
      <c r="N52" s="62"/>
      <c r="O52" s="62"/>
      <c r="P52" s="62"/>
      <c r="Q52" s="62"/>
    </row>
    <row r="53" spans="1:17" s="14" customFormat="1" x14ac:dyDescent="0.25">
      <c r="A53" s="25" t="s">
        <v>203</v>
      </c>
      <c r="B53" s="101" t="str">
        <f>B4</f>
        <v>2019 Q1</v>
      </c>
      <c r="C53" s="101" t="str">
        <f t="shared" ref="C53:H53" si="0">C4</f>
        <v xml:space="preserve"> 2019 Q2</v>
      </c>
      <c r="D53" s="101" t="str">
        <f t="shared" si="0"/>
        <v>2019 Q3</v>
      </c>
      <c r="E53" s="101" t="str">
        <f t="shared" si="0"/>
        <v>2019 Q4</v>
      </c>
      <c r="F53" s="101" t="str">
        <f t="shared" si="0"/>
        <v>2020 Q1</v>
      </c>
      <c r="G53" s="101" t="str">
        <f t="shared" si="0"/>
        <v>2020 Q2</v>
      </c>
      <c r="H53" s="101" t="str">
        <f t="shared" si="0"/>
        <v>2020 Q3</v>
      </c>
      <c r="I53" s="101" t="str">
        <f t="shared" ref="I53:K53" si="1">I4</f>
        <v>2020 Q4</v>
      </c>
      <c r="J53" s="101" t="str">
        <f t="shared" si="1"/>
        <v>2021 Q1</v>
      </c>
      <c r="K53" s="101" t="str">
        <f t="shared" si="1"/>
        <v>2021 Q2</v>
      </c>
      <c r="L53" s="101" t="s">
        <v>368</v>
      </c>
      <c r="M53" s="195" t="s">
        <v>373</v>
      </c>
      <c r="N53" s="193" t="s">
        <v>377</v>
      </c>
      <c r="O53" s="13" t="s">
        <v>382</v>
      </c>
      <c r="P53" s="13" t="s">
        <v>385</v>
      </c>
      <c r="Q53" s="13" t="s">
        <v>401</v>
      </c>
    </row>
    <row r="54" spans="1:17" s="14" customFormat="1" x14ac:dyDescent="0.25">
      <c r="A54" s="6" t="s">
        <v>11</v>
      </c>
      <c r="B54" s="52">
        <v>301.18599999999998</v>
      </c>
      <c r="C54" s="52">
        <v>400.774</v>
      </c>
      <c r="D54" s="52">
        <v>125.547</v>
      </c>
      <c r="E54" s="52">
        <v>164.94</v>
      </c>
      <c r="F54" s="52">
        <v>205.07019600000064</v>
      </c>
      <c r="G54" s="52">
        <v>-18.13</v>
      </c>
      <c r="H54" s="52">
        <v>80.89</v>
      </c>
      <c r="I54" s="52">
        <v>119</v>
      </c>
      <c r="J54" s="52">
        <v>87.525000000000006</v>
      </c>
      <c r="K54" s="52">
        <v>180.53455029999981</v>
      </c>
      <c r="L54" s="52">
        <v>182.86799999999999</v>
      </c>
      <c r="M54" s="52">
        <v>140.65</v>
      </c>
      <c r="N54" s="77">
        <v>198.5658431999999</v>
      </c>
      <c r="O54" s="52">
        <v>196.01740859999933</v>
      </c>
      <c r="P54" s="52">
        <v>276.85038800000063</v>
      </c>
      <c r="Q54" s="52">
        <v>283.98357079999892</v>
      </c>
    </row>
    <row r="55" spans="1:17" s="14" customFormat="1" x14ac:dyDescent="0.25">
      <c r="A55" s="6" t="s">
        <v>232</v>
      </c>
      <c r="B55" s="52">
        <v>46.570999999999998</v>
      </c>
      <c r="C55" s="52">
        <v>48.561999999999998</v>
      </c>
      <c r="D55" s="52">
        <v>48.779000000000003</v>
      </c>
      <c r="E55" s="52">
        <v>77.858999999999995</v>
      </c>
      <c r="F55" s="52">
        <v>57.072154899999994</v>
      </c>
      <c r="G55" s="52">
        <v>60.44</v>
      </c>
      <c r="H55" s="52">
        <v>53.63</v>
      </c>
      <c r="I55" s="52">
        <v>57</v>
      </c>
      <c r="J55" s="52">
        <v>54.344999999999999</v>
      </c>
      <c r="K55" s="52">
        <v>54.153452300000005</v>
      </c>
      <c r="L55" s="52">
        <v>53.161000000000001</v>
      </c>
      <c r="M55" s="52">
        <v>61.186</v>
      </c>
      <c r="N55" s="52">
        <v>65.524427499999987</v>
      </c>
      <c r="O55" s="52">
        <v>62.8614557</v>
      </c>
      <c r="P55" s="52">
        <v>63.691756799999993</v>
      </c>
      <c r="Q55" s="52">
        <v>66.089682200000013</v>
      </c>
    </row>
    <row r="56" spans="1:17" s="14" customFormat="1" x14ac:dyDescent="0.25">
      <c r="A56" s="6" t="s">
        <v>153</v>
      </c>
      <c r="B56" s="58">
        <v>14.542</v>
      </c>
      <c r="C56" s="58">
        <v>16.742000000000001</v>
      </c>
      <c r="D56" s="58">
        <v>18.137</v>
      </c>
      <c r="E56" s="58">
        <v>16.221</v>
      </c>
      <c r="F56" s="58">
        <v>15.982752900000001</v>
      </c>
      <c r="G56" s="58">
        <v>14.53</v>
      </c>
      <c r="H56" s="58">
        <v>15.04</v>
      </c>
      <c r="I56" s="58">
        <v>23</v>
      </c>
      <c r="J56" s="58">
        <v>15.856</v>
      </c>
      <c r="K56" s="58">
        <v>16.348186599999998</v>
      </c>
      <c r="L56" s="58">
        <v>16.001999999999999</v>
      </c>
      <c r="M56" s="58">
        <v>23.698</v>
      </c>
      <c r="N56" s="58">
        <v>37.384569999999997</v>
      </c>
      <c r="O56" s="58">
        <v>37.265205199999997</v>
      </c>
      <c r="P56" s="58">
        <v>40.365706400000008</v>
      </c>
      <c r="Q56" s="58">
        <v>40.273053700000006</v>
      </c>
    </row>
    <row r="57" spans="1:17" s="14" customFormat="1" x14ac:dyDescent="0.25">
      <c r="A57" s="6" t="s">
        <v>77</v>
      </c>
      <c r="B57" s="53">
        <v>6.1109999999999998</v>
      </c>
      <c r="C57" s="53">
        <v>-84.971999999999994</v>
      </c>
      <c r="D57" s="53">
        <v>124.21899999999999</v>
      </c>
      <c r="E57" s="53">
        <v>-38.396000000000001</v>
      </c>
      <c r="F57" s="53">
        <v>3.1915027</v>
      </c>
      <c r="G57" s="53">
        <v>4.0599999999999996</v>
      </c>
      <c r="H57" s="53">
        <v>79.430000000000007</v>
      </c>
      <c r="I57" s="53">
        <v>5</v>
      </c>
      <c r="J57" s="53">
        <v>3.8769999999999998</v>
      </c>
      <c r="K57" s="53">
        <v>4.7169955000000003</v>
      </c>
      <c r="L57" s="53">
        <v>-8.4629999999999992</v>
      </c>
      <c r="M57" s="53">
        <v>3.391</v>
      </c>
      <c r="N57" s="53">
        <v>4.8305481999999991</v>
      </c>
      <c r="O57" s="53">
        <v>38.693503299999996</v>
      </c>
      <c r="P57" s="53">
        <v>8.4734261999999969</v>
      </c>
      <c r="Q57" s="53">
        <v>-4.6356902999999958</v>
      </c>
    </row>
    <row r="58" spans="1:17" s="14" customFormat="1" x14ac:dyDescent="0.25">
      <c r="A58" s="21" t="s">
        <v>33</v>
      </c>
      <c r="B58" s="75">
        <v>368.411</v>
      </c>
      <c r="C58" s="75">
        <v>381.10500000000002</v>
      </c>
      <c r="D58" s="75">
        <v>316.68200000000002</v>
      </c>
      <c r="E58" s="75">
        <v>220.624</v>
      </c>
      <c r="F58" s="75">
        <v>281.3166065000006</v>
      </c>
      <c r="G58" s="75">
        <v>60.9</v>
      </c>
      <c r="H58" s="75">
        <v>228.98</v>
      </c>
      <c r="I58" s="75">
        <v>204</v>
      </c>
      <c r="J58" s="75">
        <v>161.602</v>
      </c>
      <c r="K58" s="75">
        <v>255.75318469999979</v>
      </c>
      <c r="L58" s="75">
        <v>243.56700000000001</v>
      </c>
      <c r="M58" s="75">
        <v>228.92500000000001</v>
      </c>
      <c r="N58" s="75">
        <v>306.30538889999991</v>
      </c>
      <c r="O58" s="75">
        <v>334.83757279999929</v>
      </c>
      <c r="P58" s="75">
        <v>389.38127740000067</v>
      </c>
      <c r="Q58" s="75">
        <v>385.71061639999891</v>
      </c>
    </row>
    <row r="59" spans="1:17" s="14" customFormat="1" x14ac:dyDescent="0.25">
      <c r="A59" s="6" t="s">
        <v>79</v>
      </c>
      <c r="B59" s="52">
        <v>-51.542000000000002</v>
      </c>
      <c r="C59" s="52">
        <v>75.492000000000004</v>
      </c>
      <c r="D59" s="52">
        <v>27.635000000000002</v>
      </c>
      <c r="E59" s="52">
        <v>86.974000000000004</v>
      </c>
      <c r="F59" s="52">
        <v>-125.16407700000001</v>
      </c>
      <c r="G59" s="52">
        <v>-19.09</v>
      </c>
      <c r="H59" s="52">
        <v>109.71</v>
      </c>
      <c r="I59" s="52">
        <v>148</v>
      </c>
      <c r="J59" s="52">
        <v>-42.31</v>
      </c>
      <c r="K59" s="52">
        <v>-27.366866200000018</v>
      </c>
      <c r="L59" s="52">
        <v>-39.374000000000002</v>
      </c>
      <c r="M59" s="52">
        <v>-30.187999999999999</v>
      </c>
      <c r="N59" s="52">
        <v>-210.53067720000004</v>
      </c>
      <c r="O59" s="52">
        <v>-214.4983101</v>
      </c>
      <c r="P59" s="52">
        <v>-118.34108299999994</v>
      </c>
      <c r="Q59" s="52">
        <v>110.19423039999994</v>
      </c>
    </row>
    <row r="60" spans="1:17" s="14" customFormat="1" x14ac:dyDescent="0.25">
      <c r="A60" s="6" t="s">
        <v>80</v>
      </c>
      <c r="B60" s="52">
        <v>-39.256</v>
      </c>
      <c r="C60" s="52">
        <v>-52.813000000000002</v>
      </c>
      <c r="D60" s="52">
        <v>68.028999999999996</v>
      </c>
      <c r="E60" s="52">
        <v>67.016999999999996</v>
      </c>
      <c r="F60" s="52">
        <v>-10.5305423</v>
      </c>
      <c r="G60" s="52">
        <v>373.34</v>
      </c>
      <c r="H60" s="52">
        <v>-109.47</v>
      </c>
      <c r="I60" s="52">
        <v>108</v>
      </c>
      <c r="J60" s="52">
        <v>-3.1469999999999998</v>
      </c>
      <c r="K60" s="52">
        <v>-171.99510289999998</v>
      </c>
      <c r="L60" s="52">
        <v>-30.673999999999999</v>
      </c>
      <c r="M60" s="52">
        <v>-10.351000000000001</v>
      </c>
      <c r="N60" s="52">
        <v>-137.182963</v>
      </c>
      <c r="O60" s="52">
        <v>-129.79686059999997</v>
      </c>
      <c r="P60" s="52">
        <v>-179.60477350000002</v>
      </c>
      <c r="Q60" s="52">
        <v>169.44411310000001</v>
      </c>
    </row>
    <row r="61" spans="1:17" s="14" customFormat="1" x14ac:dyDescent="0.25">
      <c r="A61" s="6" t="s">
        <v>81</v>
      </c>
      <c r="B61" s="52">
        <v>40.567</v>
      </c>
      <c r="C61" s="52">
        <v>-3.165</v>
      </c>
      <c r="D61" s="52">
        <v>-178.39400000000001</v>
      </c>
      <c r="E61" s="52">
        <v>118.31399999999999</v>
      </c>
      <c r="F61" s="52">
        <v>75.187811799999992</v>
      </c>
      <c r="G61" s="52">
        <v>-324.82</v>
      </c>
      <c r="H61" s="52">
        <v>-63.07</v>
      </c>
      <c r="I61" s="52">
        <v>173</v>
      </c>
      <c r="J61" s="52">
        <v>-45.118000000000002</v>
      </c>
      <c r="K61" s="52">
        <v>92.573580100000001</v>
      </c>
      <c r="L61" s="52">
        <v>139.73599999999999</v>
      </c>
      <c r="M61" s="52">
        <v>210.90600000000001</v>
      </c>
      <c r="N61" s="52">
        <v>34.9957402</v>
      </c>
      <c r="O61" s="52">
        <v>91.777750100000006</v>
      </c>
      <c r="P61" s="52">
        <v>-44.309192300000014</v>
      </c>
      <c r="Q61" s="52">
        <v>5.6519435000000158</v>
      </c>
    </row>
    <row r="62" spans="1:17" s="14" customFormat="1" ht="30" x14ac:dyDescent="0.25">
      <c r="A62" s="6" t="s">
        <v>141</v>
      </c>
      <c r="B62" s="52">
        <v>-79.438999999999993</v>
      </c>
      <c r="C62" s="52">
        <v>56.707999999999998</v>
      </c>
      <c r="D62" s="52">
        <v>-34.210999999999999</v>
      </c>
      <c r="E62" s="52">
        <v>10.324999999999999</v>
      </c>
      <c r="F62" s="52">
        <v>-108.19695819999997</v>
      </c>
      <c r="G62" s="52">
        <v>-15.78</v>
      </c>
      <c r="H62" s="52">
        <v>-53.82</v>
      </c>
      <c r="I62" s="52">
        <v>-116</v>
      </c>
      <c r="J62" s="52">
        <v>-13.744</v>
      </c>
      <c r="K62" s="52">
        <v>95.448472400000014</v>
      </c>
      <c r="L62" s="52">
        <v>94.090999999999994</v>
      </c>
      <c r="M62" s="52">
        <v>136.44200000000001</v>
      </c>
      <c r="N62" s="52">
        <v>-16.918602700000022</v>
      </c>
      <c r="O62" s="52">
        <v>25.83083499999999</v>
      </c>
      <c r="P62" s="52">
        <v>32.771299099999965</v>
      </c>
      <c r="Q62" s="52">
        <v>-79.122350799999992</v>
      </c>
    </row>
    <row r="63" spans="1:17" s="14" customFormat="1" x14ac:dyDescent="0.25">
      <c r="A63" s="21" t="s">
        <v>154</v>
      </c>
      <c r="B63" s="75">
        <v>238.74100000000001</v>
      </c>
      <c r="C63" s="75">
        <v>457.32900000000001</v>
      </c>
      <c r="D63" s="75">
        <v>199.74</v>
      </c>
      <c r="E63" s="75">
        <v>503.25400000000002</v>
      </c>
      <c r="F63" s="75">
        <v>112.61284080000061</v>
      </c>
      <c r="G63" s="75">
        <v>74.55</v>
      </c>
      <c r="H63" s="75">
        <v>112.33</v>
      </c>
      <c r="I63" s="75">
        <v>517</v>
      </c>
      <c r="J63" s="75">
        <v>57.283999999999999</v>
      </c>
      <c r="K63" s="75">
        <v>244.41326809999981</v>
      </c>
      <c r="L63" s="75">
        <v>407.346</v>
      </c>
      <c r="M63" s="75">
        <v>535.73400000000004</v>
      </c>
      <c r="N63" s="75">
        <v>-23.331113800000153</v>
      </c>
      <c r="O63" s="75">
        <v>108.15098719999932</v>
      </c>
      <c r="P63" s="75">
        <v>79.897527700000637</v>
      </c>
      <c r="Q63" s="75">
        <v>591.87855259999878</v>
      </c>
    </row>
    <row r="64" spans="1:17" s="14" customFormat="1" x14ac:dyDescent="0.25">
      <c r="A64" s="6" t="s">
        <v>93</v>
      </c>
      <c r="B64" s="52">
        <v>-22.143999999999998</v>
      </c>
      <c r="C64" s="52">
        <v>-25.488</v>
      </c>
      <c r="D64" s="52">
        <v>-77.721999999999994</v>
      </c>
      <c r="E64" s="52">
        <v>-131.69800000000001</v>
      </c>
      <c r="F64" s="52">
        <v>-104.01127729999999</v>
      </c>
      <c r="G64" s="52">
        <v>-43.34</v>
      </c>
      <c r="H64" s="52">
        <v>-57.42</v>
      </c>
      <c r="I64" s="52">
        <v>-68</v>
      </c>
      <c r="J64" s="52">
        <v>-33.665999999999997</v>
      </c>
      <c r="K64" s="52">
        <v>-19.553512600000001</v>
      </c>
      <c r="L64" s="52">
        <v>-22.216999999999999</v>
      </c>
      <c r="M64" s="52">
        <v>-83.941999999999993</v>
      </c>
      <c r="N64" s="52">
        <v>-17.8252825</v>
      </c>
      <c r="O64" s="52">
        <v>-21.954152700000002</v>
      </c>
      <c r="P64" s="52">
        <v>-23.541724500000001</v>
      </c>
      <c r="Q64" s="52">
        <v>-75.618105699999973</v>
      </c>
    </row>
    <row r="65" spans="1:17" s="14" customFormat="1" x14ac:dyDescent="0.25">
      <c r="A65" s="6" t="s">
        <v>35</v>
      </c>
      <c r="B65" s="52">
        <v>0.35199999999999998</v>
      </c>
      <c r="C65" s="52">
        <v>-0.23699999999999999</v>
      </c>
      <c r="D65" s="52">
        <v>12.374000000000001</v>
      </c>
      <c r="E65" s="52">
        <v>-16.390999999999998</v>
      </c>
      <c r="F65" s="52">
        <v>7.4855741000000009</v>
      </c>
      <c r="G65" s="52">
        <v>-0.56999999999999995</v>
      </c>
      <c r="H65" s="52">
        <v>7.78</v>
      </c>
      <c r="I65" s="52">
        <v>11</v>
      </c>
      <c r="J65" s="52">
        <v>-0.40600000000000003</v>
      </c>
      <c r="K65" s="52">
        <v>-2.1102831999999987</v>
      </c>
      <c r="L65" s="52">
        <v>26.405000000000001</v>
      </c>
      <c r="M65" s="52">
        <v>6.9580000000000002</v>
      </c>
      <c r="N65" s="52">
        <v>-0.46971829999999315</v>
      </c>
      <c r="O65" s="52">
        <v>1.5899600000000014</v>
      </c>
      <c r="P65" s="52">
        <v>-0.21224240000000671</v>
      </c>
      <c r="Q65" s="52">
        <v>17.080185199999967</v>
      </c>
    </row>
    <row r="66" spans="1:17" s="14" customFormat="1" x14ac:dyDescent="0.25">
      <c r="A66" s="21" t="s">
        <v>7</v>
      </c>
      <c r="B66" s="75">
        <v>216.94900000000001</v>
      </c>
      <c r="C66" s="75">
        <v>431.6</v>
      </c>
      <c r="D66" s="75">
        <v>134.45400000000001</v>
      </c>
      <c r="E66" s="75">
        <v>355.17500000000001</v>
      </c>
      <c r="F66" s="75">
        <v>16.087137600000624</v>
      </c>
      <c r="G66" s="75">
        <v>30.64</v>
      </c>
      <c r="H66" s="75">
        <v>62.69</v>
      </c>
      <c r="I66" s="75">
        <v>460</v>
      </c>
      <c r="J66" s="75">
        <v>23.210999999999999</v>
      </c>
      <c r="K66" s="75">
        <v>222.74947229999981</v>
      </c>
      <c r="L66" s="75">
        <v>411.53399999999999</v>
      </c>
      <c r="M66" s="75">
        <v>458.74900000000002</v>
      </c>
      <c r="N66" s="75">
        <v>-41.62611460000015</v>
      </c>
      <c r="O66" s="75">
        <v>87.786794499999317</v>
      </c>
      <c r="P66" s="75">
        <v>56.143560800000628</v>
      </c>
      <c r="Q66" s="75">
        <v>533.34063209999874</v>
      </c>
    </row>
  </sheetData>
  <hyperlinks>
    <hyperlink ref="A2" location="Content!A1" display="Back to Content"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8"/>
  <sheetViews>
    <sheetView zoomScale="90" zoomScaleNormal="9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RowHeight="15" x14ac:dyDescent="0.25"/>
  <cols>
    <col min="1" max="1" width="46" style="6" customWidth="1"/>
    <col min="2" max="3" width="9.140625" style="6" customWidth="1"/>
    <col min="7" max="7" width="9.140625" customWidth="1"/>
    <col min="11" max="11" width="9.42578125" customWidth="1"/>
  </cols>
  <sheetData>
    <row r="1" spans="1:19" x14ac:dyDescent="0.25">
      <c r="A1" s="7" t="s">
        <v>271</v>
      </c>
      <c r="B1" s="7"/>
      <c r="C1" s="7"/>
    </row>
    <row r="2" spans="1:19" x14ac:dyDescent="0.25">
      <c r="A2" s="89" t="s">
        <v>202</v>
      </c>
      <c r="B2" s="89"/>
      <c r="C2" s="89"/>
    </row>
    <row r="3" spans="1:19" x14ac:dyDescent="0.25">
      <c r="A3" s="89"/>
      <c r="B3" s="89"/>
      <c r="C3" s="89"/>
    </row>
    <row r="4" spans="1:19" s="14" customFormat="1" ht="30" x14ac:dyDescent="0.25">
      <c r="A4" s="25" t="s">
        <v>203</v>
      </c>
      <c r="B4" s="101" t="s">
        <v>246</v>
      </c>
      <c r="C4" s="101" t="s">
        <v>247</v>
      </c>
      <c r="D4" s="101" t="s">
        <v>241</v>
      </c>
      <c r="E4" s="101" t="s">
        <v>242</v>
      </c>
      <c r="F4" s="101" t="s">
        <v>243</v>
      </c>
      <c r="G4" s="101" t="s">
        <v>248</v>
      </c>
      <c r="H4" s="101" t="s">
        <v>244</v>
      </c>
      <c r="I4" s="101" t="s">
        <v>245</v>
      </c>
      <c r="J4" s="101" t="s">
        <v>290</v>
      </c>
      <c r="K4" s="101" t="s">
        <v>339</v>
      </c>
      <c r="L4" s="101" t="s">
        <v>355</v>
      </c>
      <c r="M4" s="101" t="s">
        <v>360</v>
      </c>
      <c r="N4" s="101" t="s">
        <v>369</v>
      </c>
      <c r="O4" s="101" t="s">
        <v>374</v>
      </c>
      <c r="P4" s="101" t="s">
        <v>378</v>
      </c>
      <c r="Q4" s="101" t="s">
        <v>383</v>
      </c>
      <c r="R4" s="101" t="s">
        <v>386</v>
      </c>
      <c r="S4" s="101" t="s">
        <v>402</v>
      </c>
    </row>
    <row r="5" spans="1:19" s="14" customFormat="1" x14ac:dyDescent="0.25">
      <c r="A5" s="31" t="s">
        <v>140</v>
      </c>
      <c r="B5" s="31"/>
      <c r="C5" s="31"/>
      <c r="D5" s="17"/>
      <c r="E5" s="17"/>
      <c r="F5" s="17"/>
      <c r="G5" s="17"/>
      <c r="H5" s="34" t="s">
        <v>120</v>
      </c>
      <c r="I5" s="5"/>
      <c r="J5" s="5"/>
      <c r="K5" s="5"/>
      <c r="L5" s="5"/>
      <c r="M5" s="5"/>
      <c r="N5" s="5"/>
    </row>
    <row r="6" spans="1:19" s="14" customFormat="1" x14ac:dyDescent="0.25">
      <c r="A6" s="14" t="s">
        <v>11</v>
      </c>
      <c r="B6" s="135">
        <v>1060.42</v>
      </c>
      <c r="C6" s="135">
        <v>1143</v>
      </c>
      <c r="D6" s="74">
        <v>301.18599999999998</v>
      </c>
      <c r="E6" s="74">
        <v>701.96</v>
      </c>
      <c r="F6" s="74">
        <v>827.51</v>
      </c>
      <c r="G6" s="74">
        <v>992.44700000000012</v>
      </c>
      <c r="H6" s="80">
        <v>205.07019600000064</v>
      </c>
      <c r="I6" s="80">
        <v>186.94</v>
      </c>
      <c r="J6" s="80">
        <v>267.82</v>
      </c>
      <c r="K6" s="80">
        <v>387</v>
      </c>
      <c r="L6" s="80">
        <v>87.52</v>
      </c>
      <c r="M6" s="80">
        <v>268.05911009999909</v>
      </c>
      <c r="N6" s="80">
        <v>450.92700000000002</v>
      </c>
      <c r="O6" s="80">
        <v>591.577</v>
      </c>
      <c r="P6" s="80">
        <v>198.56584320000047</v>
      </c>
      <c r="Q6" s="80">
        <v>394.5832518000002</v>
      </c>
      <c r="R6" s="80">
        <v>671.43363979999992</v>
      </c>
      <c r="S6" s="80">
        <v>955.41721060000123</v>
      </c>
    </row>
    <row r="7" spans="1:19" s="14" customFormat="1" x14ac:dyDescent="0.25">
      <c r="A7" s="14" t="s">
        <v>158</v>
      </c>
      <c r="B7" s="135">
        <v>192.6</v>
      </c>
      <c r="C7" s="135">
        <v>219.96</v>
      </c>
      <c r="D7" s="74">
        <v>61.113</v>
      </c>
      <c r="E7" s="74">
        <v>126.42</v>
      </c>
      <c r="F7" s="74">
        <v>193.33</v>
      </c>
      <c r="G7" s="74">
        <v>287.41399999999999</v>
      </c>
      <c r="H7" s="80">
        <v>73.054907799999995</v>
      </c>
      <c r="I7" s="80">
        <v>148.03</v>
      </c>
      <c r="J7" s="80">
        <v>216.69</v>
      </c>
      <c r="K7" s="80">
        <v>297</v>
      </c>
      <c r="L7" s="80">
        <v>70.2</v>
      </c>
      <c r="M7" s="80">
        <v>140.70280350000002</v>
      </c>
      <c r="N7" s="80">
        <v>209.86500000000001</v>
      </c>
      <c r="O7" s="80">
        <v>294.74900000000002</v>
      </c>
      <c r="P7" s="80">
        <v>102.9089975</v>
      </c>
      <c r="Q7" s="80">
        <v>203.03565839999999</v>
      </c>
      <c r="R7" s="80">
        <v>307.09312160000002</v>
      </c>
      <c r="S7" s="80">
        <v>413.45585749999992</v>
      </c>
    </row>
    <row r="8" spans="1:19" s="14" customFormat="1" x14ac:dyDescent="0.25">
      <c r="A8" s="19" t="s">
        <v>77</v>
      </c>
      <c r="B8" s="54">
        <v>5.64</v>
      </c>
      <c r="C8" s="54">
        <v>26.95</v>
      </c>
      <c r="D8" s="74">
        <v>6.1109999999999998</v>
      </c>
      <c r="E8" s="74">
        <v>-78.86</v>
      </c>
      <c r="F8" s="74">
        <v>45.36</v>
      </c>
      <c r="G8" s="74">
        <v>6.9620000000000033</v>
      </c>
      <c r="H8" s="80">
        <v>3.1915027</v>
      </c>
      <c r="I8" s="80">
        <v>7.25</v>
      </c>
      <c r="J8" s="80">
        <v>86.68</v>
      </c>
      <c r="K8" s="80">
        <v>91</v>
      </c>
      <c r="L8" s="80">
        <v>3.88</v>
      </c>
      <c r="M8" s="80">
        <v>8.5936085000000002</v>
      </c>
      <c r="N8" s="80">
        <v>0.13100000000000001</v>
      </c>
      <c r="O8" s="80">
        <v>3.5219999999999998</v>
      </c>
      <c r="P8" s="80">
        <v>4.8305482</v>
      </c>
      <c r="Q8" s="80">
        <v>43.524051499999999</v>
      </c>
      <c r="R8" s="80">
        <v>51.997477699999997</v>
      </c>
      <c r="S8" s="80">
        <v>47.361787400000004</v>
      </c>
    </row>
    <row r="9" spans="1:19" s="14" customFormat="1" x14ac:dyDescent="0.25">
      <c r="A9" s="19" t="s">
        <v>159</v>
      </c>
      <c r="B9" s="54">
        <v>-7.24</v>
      </c>
      <c r="C9" s="54">
        <v>-7.72</v>
      </c>
      <c r="D9" s="74">
        <v>-2.7589999999999999</v>
      </c>
      <c r="E9" s="74">
        <v>-3.7</v>
      </c>
      <c r="F9" s="74">
        <v>-6.1</v>
      </c>
      <c r="G9" s="74">
        <v>-5.5629999999999997</v>
      </c>
      <c r="H9" s="80">
        <v>-0.47487340000001743</v>
      </c>
      <c r="I9" s="80">
        <v>-6.91</v>
      </c>
      <c r="J9" s="80">
        <v>-15.68</v>
      </c>
      <c r="K9" s="80">
        <v>-22</v>
      </c>
      <c r="L9" s="80">
        <v>-3.87</v>
      </c>
      <c r="M9" s="80">
        <v>-8.3987871000000034</v>
      </c>
      <c r="N9" s="80">
        <v>-14.019</v>
      </c>
      <c r="O9" s="80">
        <v>-2.3610000000000002</v>
      </c>
      <c r="P9" s="80">
        <v>6.1870085000000028</v>
      </c>
      <c r="Q9" s="80">
        <v>0.33470719999999238</v>
      </c>
      <c r="R9" s="80">
        <v>-21.941290600000002</v>
      </c>
      <c r="S9" s="80">
        <v>-55.195425799999953</v>
      </c>
    </row>
    <row r="10" spans="1:19" s="14" customFormat="1" x14ac:dyDescent="0.25">
      <c r="A10" s="20" t="s">
        <v>78</v>
      </c>
      <c r="B10" s="136">
        <v>-286.54000000000002</v>
      </c>
      <c r="C10" s="136">
        <v>-296.94</v>
      </c>
      <c r="D10" s="81">
        <v>-21.530999999999999</v>
      </c>
      <c r="E10" s="81">
        <v>-91.61</v>
      </c>
      <c r="F10" s="81">
        <v>-199.35</v>
      </c>
      <c r="G10" s="81">
        <v>-275.02299999999997</v>
      </c>
      <c r="H10" s="82">
        <v>-18.011873100000003</v>
      </c>
      <c r="I10" s="82">
        <v>-16.18</v>
      </c>
      <c r="J10" s="82">
        <v>-49.52</v>
      </c>
      <c r="K10" s="82">
        <v>-66</v>
      </c>
      <c r="L10" s="82">
        <v>-50.81</v>
      </c>
      <c r="M10" s="82">
        <v>-93.056627699999979</v>
      </c>
      <c r="N10" s="82">
        <v>-121.6</v>
      </c>
      <c r="O10" s="82">
        <v>-141.274</v>
      </c>
      <c r="P10" s="82">
        <v>-44.03370309999999</v>
      </c>
      <c r="Q10" s="82">
        <v>-162.0689769</v>
      </c>
      <c r="R10" s="82">
        <v>-195.726011</v>
      </c>
      <c r="S10" s="82">
        <v>-226.02081439999998</v>
      </c>
    </row>
    <row r="11" spans="1:19" s="18" customFormat="1" ht="30" x14ac:dyDescent="0.25">
      <c r="A11" s="18" t="s">
        <v>76</v>
      </c>
      <c r="B11" s="137">
        <v>964.88</v>
      </c>
      <c r="C11" s="137">
        <v>1085.25</v>
      </c>
      <c r="D11" s="83">
        <v>344.12</v>
      </c>
      <c r="E11" s="83">
        <v>654.21</v>
      </c>
      <c r="F11" s="83">
        <v>860.76</v>
      </c>
      <c r="G11" s="74">
        <v>1006.235</v>
      </c>
      <c r="H11" s="80">
        <v>262.82986000000056</v>
      </c>
      <c r="I11" s="80">
        <v>319.12</v>
      </c>
      <c r="J11" s="80">
        <v>506</v>
      </c>
      <c r="K11" s="80">
        <v>687</v>
      </c>
      <c r="L11" s="80">
        <v>106.92</v>
      </c>
      <c r="M11" s="80">
        <v>315.90010729999989</v>
      </c>
      <c r="N11" s="80">
        <v>525.30399999999997</v>
      </c>
      <c r="O11" s="80">
        <v>746.21199999999999</v>
      </c>
      <c r="P11" s="80">
        <v>268.45869429999976</v>
      </c>
      <c r="Q11" s="80">
        <v>479.4086920000002</v>
      </c>
      <c r="R11" s="80">
        <v>812.85693750000121</v>
      </c>
      <c r="S11" s="80">
        <v>1135.0186152999995</v>
      </c>
    </row>
    <row r="12" spans="1:19" s="18" customFormat="1" x14ac:dyDescent="0.25">
      <c r="A12" s="18" t="s">
        <v>120</v>
      </c>
      <c r="B12" s="137"/>
      <c r="C12" s="137"/>
      <c r="D12" s="84"/>
      <c r="E12" s="84"/>
      <c r="F12" s="84"/>
      <c r="G12" s="84"/>
      <c r="H12" s="80"/>
      <c r="I12" s="80" t="s">
        <v>119</v>
      </c>
      <c r="J12" s="80"/>
      <c r="K12" s="80" t="s">
        <v>119</v>
      </c>
      <c r="L12" s="80" t="s">
        <v>119</v>
      </c>
      <c r="M12" s="80"/>
      <c r="N12" s="80" t="s">
        <v>119</v>
      </c>
      <c r="O12" s="80" t="s">
        <v>119</v>
      </c>
      <c r="P12" s="80"/>
      <c r="Q12" s="80"/>
      <c r="R12" s="80"/>
      <c r="S12" s="80"/>
    </row>
    <row r="13" spans="1:19" s="18" customFormat="1" x14ac:dyDescent="0.25">
      <c r="A13" s="7" t="s">
        <v>34</v>
      </c>
      <c r="B13" s="138"/>
      <c r="C13" s="138"/>
      <c r="D13" s="80"/>
      <c r="E13" s="80"/>
      <c r="F13" s="80"/>
      <c r="G13" s="80"/>
      <c r="H13" s="80"/>
      <c r="I13" s="80" t="s">
        <v>119</v>
      </c>
      <c r="J13" s="80"/>
      <c r="K13" s="80" t="s">
        <v>119</v>
      </c>
      <c r="L13" s="80" t="s">
        <v>119</v>
      </c>
      <c r="M13" s="80"/>
      <c r="N13" s="80" t="s">
        <v>119</v>
      </c>
      <c r="O13" s="80" t="s">
        <v>119</v>
      </c>
      <c r="P13" s="80"/>
      <c r="Q13" s="80"/>
      <c r="R13" s="80"/>
      <c r="S13" s="80"/>
    </row>
    <row r="14" spans="1:19" s="18" customFormat="1" x14ac:dyDescent="0.25">
      <c r="A14" s="6" t="s">
        <v>79</v>
      </c>
      <c r="B14" s="139">
        <v>31.99</v>
      </c>
      <c r="C14" s="139">
        <v>-238.71</v>
      </c>
      <c r="D14" s="80">
        <v>-51.542000000000002</v>
      </c>
      <c r="E14" s="80">
        <v>23.95</v>
      </c>
      <c r="F14" s="80">
        <v>51.59</v>
      </c>
      <c r="G14" s="74">
        <v>138.55900000000003</v>
      </c>
      <c r="H14" s="80">
        <v>-125.16407700000001</v>
      </c>
      <c r="I14" s="80">
        <v>-144.25</v>
      </c>
      <c r="J14" s="80">
        <v>-34.54</v>
      </c>
      <c r="K14" s="80">
        <v>113</v>
      </c>
      <c r="L14" s="80">
        <v>-42.31</v>
      </c>
      <c r="M14" s="80">
        <v>-69.676833100000025</v>
      </c>
      <c r="N14" s="80">
        <v>-109.05</v>
      </c>
      <c r="O14" s="80">
        <v>-139.239</v>
      </c>
      <c r="P14" s="80">
        <v>-210.53067720000001</v>
      </c>
      <c r="Q14" s="80">
        <v>-425.02898730000004</v>
      </c>
      <c r="R14" s="80">
        <v>-543.37007029999995</v>
      </c>
      <c r="S14" s="80">
        <v>-433.17583990000003</v>
      </c>
    </row>
    <row r="15" spans="1:19" s="18" customFormat="1" x14ac:dyDescent="0.25">
      <c r="A15" s="18" t="s">
        <v>80</v>
      </c>
      <c r="B15" s="137">
        <v>13.24</v>
      </c>
      <c r="C15" s="137">
        <v>-35.369999999999997</v>
      </c>
      <c r="D15" s="84">
        <v>-39.256</v>
      </c>
      <c r="E15" s="84">
        <v>-92.07</v>
      </c>
      <c r="F15" s="84">
        <v>-24.04</v>
      </c>
      <c r="G15" s="74">
        <v>42.97699999999999</v>
      </c>
      <c r="H15" s="80">
        <v>-10.5305423</v>
      </c>
      <c r="I15" s="80">
        <v>362.81</v>
      </c>
      <c r="J15" s="80">
        <v>253.35</v>
      </c>
      <c r="K15" s="80">
        <v>362</v>
      </c>
      <c r="L15" s="80">
        <v>-3.15</v>
      </c>
      <c r="M15" s="80">
        <v>-175.14211080000001</v>
      </c>
      <c r="N15" s="80">
        <v>-205.816</v>
      </c>
      <c r="O15" s="80">
        <v>-216.166</v>
      </c>
      <c r="P15" s="80">
        <v>-137.182963</v>
      </c>
      <c r="Q15" s="80">
        <v>-266.97982359999997</v>
      </c>
      <c r="R15" s="80">
        <v>-446.5845971</v>
      </c>
      <c r="S15" s="80">
        <v>-277.14048400000001</v>
      </c>
    </row>
    <row r="16" spans="1:19" s="18" customFormat="1" x14ac:dyDescent="0.25">
      <c r="A16" s="18" t="s">
        <v>81</v>
      </c>
      <c r="B16" s="137">
        <v>31.12</v>
      </c>
      <c r="C16" s="137">
        <v>-17.13</v>
      </c>
      <c r="D16" s="84">
        <v>40.567</v>
      </c>
      <c r="E16" s="84">
        <v>37.4</v>
      </c>
      <c r="F16" s="84">
        <v>-140.99</v>
      </c>
      <c r="G16" s="74">
        <v>-22.678000000000026</v>
      </c>
      <c r="H16" s="80">
        <v>75.187811799999992</v>
      </c>
      <c r="I16" s="80">
        <v>-249.63</v>
      </c>
      <c r="J16" s="80">
        <v>-312.70999999999998</v>
      </c>
      <c r="K16" s="80">
        <v>-140</v>
      </c>
      <c r="L16" s="80">
        <v>-45.12</v>
      </c>
      <c r="M16" s="80">
        <v>47.456012100000002</v>
      </c>
      <c r="N16" s="80">
        <v>187.19200000000001</v>
      </c>
      <c r="O16" s="80">
        <v>398.09699999999998</v>
      </c>
      <c r="P16" s="80">
        <v>34.9957402</v>
      </c>
      <c r="Q16" s="80">
        <v>126.77349030000001</v>
      </c>
      <c r="R16" s="80">
        <v>82.464297999999999</v>
      </c>
      <c r="S16" s="80">
        <v>88.116241500000015</v>
      </c>
    </row>
    <row r="17" spans="1:19" s="18" customFormat="1" ht="30" x14ac:dyDescent="0.25">
      <c r="A17" s="8" t="s">
        <v>141</v>
      </c>
      <c r="B17" s="140">
        <v>-10.09</v>
      </c>
      <c r="C17" s="140">
        <v>109.72</v>
      </c>
      <c r="D17" s="82">
        <v>-79.438999999999993</v>
      </c>
      <c r="E17" s="82">
        <v>-22.73</v>
      </c>
      <c r="F17" s="82">
        <v>-56.94</v>
      </c>
      <c r="G17" s="81">
        <v>-46.61699999999999</v>
      </c>
      <c r="H17" s="82">
        <v>-108.19695819999997</v>
      </c>
      <c r="I17" s="82">
        <v>-123.98</v>
      </c>
      <c r="J17" s="82">
        <v>-177.8</v>
      </c>
      <c r="K17" s="82">
        <v>-293</v>
      </c>
      <c r="L17" s="82">
        <v>-13.74</v>
      </c>
      <c r="M17" s="82">
        <v>81.705035300000034</v>
      </c>
      <c r="N17" s="82">
        <v>175.79599999999999</v>
      </c>
      <c r="O17" s="82">
        <v>312.238</v>
      </c>
      <c r="P17" s="82">
        <v>-16.918602700000022</v>
      </c>
      <c r="Q17" s="82">
        <v>8.9122323000000137</v>
      </c>
      <c r="R17" s="82">
        <v>41.683531400000021</v>
      </c>
      <c r="S17" s="82">
        <v>-37.4388194</v>
      </c>
    </row>
    <row r="18" spans="1:19" s="18" customFormat="1" ht="30" x14ac:dyDescent="0.25">
      <c r="A18" s="15" t="s">
        <v>142</v>
      </c>
      <c r="B18" s="141">
        <v>66.27</v>
      </c>
      <c r="C18" s="141">
        <v>-181.5</v>
      </c>
      <c r="D18" s="84">
        <v>-129.66999999999999</v>
      </c>
      <c r="E18" s="84">
        <v>-53.45</v>
      </c>
      <c r="F18" s="84">
        <v>-170.39</v>
      </c>
      <c r="G18" s="81">
        <v>112.24100000000001</v>
      </c>
      <c r="H18" s="80">
        <v>-168.70376569999999</v>
      </c>
      <c r="I18" s="80">
        <v>-155.05000000000001</v>
      </c>
      <c r="J18" s="80">
        <v>-271.7</v>
      </c>
      <c r="K18" s="80">
        <v>41</v>
      </c>
      <c r="L18" s="80">
        <v>-104.32</v>
      </c>
      <c r="M18" s="80">
        <v>-115.65789649999999</v>
      </c>
      <c r="N18" s="80">
        <v>48.121000000000002</v>
      </c>
      <c r="O18" s="80">
        <v>354.93</v>
      </c>
      <c r="P18" s="80">
        <v>-329.63650270000016</v>
      </c>
      <c r="Q18" s="80">
        <v>-556.32308829999977</v>
      </c>
      <c r="R18" s="80">
        <v>-865.80683800000008</v>
      </c>
      <c r="S18" s="80">
        <v>-659.6389018000001</v>
      </c>
    </row>
    <row r="19" spans="1:19" s="18" customFormat="1" x14ac:dyDescent="0.25">
      <c r="A19" s="37" t="s">
        <v>70</v>
      </c>
      <c r="B19" s="142">
        <v>1031.1500000000001</v>
      </c>
      <c r="C19" s="142">
        <v>903.76</v>
      </c>
      <c r="D19" s="85">
        <v>214.45099999999999</v>
      </c>
      <c r="E19" s="85">
        <v>600.77</v>
      </c>
      <c r="F19" s="85">
        <v>690.37</v>
      </c>
      <c r="G19" s="74">
        <v>1118.4769999999999</v>
      </c>
      <c r="H19" s="85">
        <v>94.126094300001057</v>
      </c>
      <c r="I19" s="85">
        <v>164.08</v>
      </c>
      <c r="J19" s="85">
        <v>234.3</v>
      </c>
      <c r="K19" s="85">
        <v>729</v>
      </c>
      <c r="L19" s="85">
        <v>2.6</v>
      </c>
      <c r="M19" s="85">
        <v>200.24221080000012</v>
      </c>
      <c r="N19" s="85">
        <v>573.42499999999995</v>
      </c>
      <c r="O19" s="85">
        <v>1101.1420000000001</v>
      </c>
      <c r="P19" s="85">
        <v>-61.177808399998625</v>
      </c>
      <c r="Q19" s="85">
        <v>-76.914396300000945</v>
      </c>
      <c r="R19" s="85">
        <v>-52.949900500000169</v>
      </c>
      <c r="S19" s="85">
        <v>475.3797134999952</v>
      </c>
    </row>
    <row r="20" spans="1:19" s="176" customFormat="1" x14ac:dyDescent="0.25">
      <c r="A20" s="9" t="s">
        <v>120</v>
      </c>
      <c r="B20" s="143"/>
      <c r="C20" s="143"/>
      <c r="D20" s="86"/>
      <c r="E20" s="86"/>
      <c r="F20" s="86"/>
      <c r="G20" s="86"/>
      <c r="H20" s="80" t="s">
        <v>120</v>
      </c>
      <c r="I20" s="80" t="s">
        <v>119</v>
      </c>
      <c r="J20" s="80"/>
      <c r="K20" s="80" t="s">
        <v>119</v>
      </c>
      <c r="L20" s="80"/>
      <c r="M20" s="80"/>
      <c r="N20" s="80"/>
      <c r="O20" s="80" t="s">
        <v>119</v>
      </c>
      <c r="P20" s="80"/>
      <c r="Q20" s="80"/>
      <c r="R20" s="80"/>
      <c r="S20" s="80"/>
    </row>
    <row r="21" spans="1:19" s="18" customFormat="1" x14ac:dyDescent="0.25">
      <c r="A21" s="36" t="s">
        <v>143</v>
      </c>
      <c r="B21" s="144"/>
      <c r="C21" s="144"/>
      <c r="D21" s="84"/>
      <c r="E21" s="84"/>
      <c r="F21" s="84"/>
      <c r="G21" s="84"/>
      <c r="H21" s="80" t="s">
        <v>120</v>
      </c>
      <c r="I21" s="80" t="s">
        <v>119</v>
      </c>
      <c r="J21" s="80"/>
      <c r="K21" s="80" t="s">
        <v>119</v>
      </c>
      <c r="L21" s="80"/>
      <c r="M21" s="80"/>
      <c r="N21" s="80"/>
      <c r="O21" s="80" t="s">
        <v>119</v>
      </c>
      <c r="P21" s="80"/>
      <c r="Q21" s="80"/>
      <c r="R21" s="80"/>
      <c r="S21" s="80"/>
    </row>
    <row r="22" spans="1:19" s="18" customFormat="1" x14ac:dyDescent="0.25">
      <c r="A22" s="18" t="s">
        <v>144</v>
      </c>
      <c r="B22" s="137">
        <v>-826.21</v>
      </c>
      <c r="C22" s="137">
        <v>-755.86</v>
      </c>
      <c r="D22" s="84">
        <v>-35</v>
      </c>
      <c r="E22" s="84">
        <v>-440.96</v>
      </c>
      <c r="F22" s="80">
        <v>-440.9</v>
      </c>
      <c r="G22" s="74">
        <v>-440.959</v>
      </c>
      <c r="H22" s="80">
        <v>0</v>
      </c>
      <c r="I22" s="80">
        <v>0</v>
      </c>
      <c r="J22" s="80">
        <v>0</v>
      </c>
      <c r="K22" s="80">
        <v>0</v>
      </c>
      <c r="L22" s="80">
        <v>0</v>
      </c>
      <c r="M22" s="80">
        <v>0</v>
      </c>
      <c r="N22" s="80">
        <v>0</v>
      </c>
      <c r="O22" s="80">
        <v>-2102.69</v>
      </c>
      <c r="P22" s="80">
        <v>0</v>
      </c>
      <c r="Q22" s="80">
        <v>3.56894</v>
      </c>
      <c r="R22" s="80">
        <v>3.56894</v>
      </c>
      <c r="S22" s="80">
        <v>3.56894</v>
      </c>
    </row>
    <row r="23" spans="1:19" s="18" customFormat="1" x14ac:dyDescent="0.25">
      <c r="A23" s="18" t="s">
        <v>387</v>
      </c>
      <c r="B23" s="137"/>
      <c r="C23" s="137"/>
      <c r="D23" s="84"/>
      <c r="E23" s="84"/>
      <c r="F23" s="80"/>
      <c r="G23" s="74"/>
      <c r="H23" s="80"/>
      <c r="I23" s="80"/>
      <c r="J23" s="80"/>
      <c r="K23" s="80"/>
      <c r="L23" s="80"/>
      <c r="M23" s="80"/>
      <c r="N23" s="80"/>
      <c r="O23" s="80"/>
      <c r="P23" s="80"/>
      <c r="Q23" s="80"/>
      <c r="R23" s="80">
        <v>-35.031685499999995</v>
      </c>
      <c r="S23" s="80">
        <v>-35.032378199999997</v>
      </c>
    </row>
    <row r="24" spans="1:19" s="18" customFormat="1" ht="30" x14ac:dyDescent="0.25">
      <c r="A24" s="18" t="s">
        <v>145</v>
      </c>
      <c r="B24" s="137">
        <v>-143.53</v>
      </c>
      <c r="C24" s="137">
        <v>-143.71</v>
      </c>
      <c r="D24" s="84">
        <v>-18.936</v>
      </c>
      <c r="E24" s="84">
        <v>-42.04</v>
      </c>
      <c r="F24" s="84">
        <v>-117.12</v>
      </c>
      <c r="G24" s="74">
        <v>-242.566</v>
      </c>
      <c r="H24" s="84">
        <v>-100.3080889</v>
      </c>
      <c r="I24" s="84">
        <v>-145.05000000000001</v>
      </c>
      <c r="J24" s="84">
        <v>-201.45</v>
      </c>
      <c r="K24" s="84">
        <v>-267</v>
      </c>
      <c r="L24" s="84">
        <v>-32.78</v>
      </c>
      <c r="M24" s="84">
        <v>-51.4900892</v>
      </c>
      <c r="N24" s="84">
        <v>-72.956999999999994</v>
      </c>
      <c r="O24" s="84">
        <v>-155.39500000000001</v>
      </c>
      <c r="P24" s="84">
        <v>-17.423962</v>
      </c>
      <c r="Q24" s="84">
        <v>-38.309503800000002</v>
      </c>
      <c r="R24" s="84">
        <v>-60.269271400000001</v>
      </c>
      <c r="S24" s="84">
        <v>-129.96225759999999</v>
      </c>
    </row>
    <row r="25" spans="1:19" s="22" customFormat="1" x14ac:dyDescent="0.25">
      <c r="A25" s="22" t="s">
        <v>146</v>
      </c>
      <c r="B25" s="145">
        <v>-21.86</v>
      </c>
      <c r="C25" s="145">
        <v>-24.45</v>
      </c>
      <c r="D25" s="56">
        <v>-3.2080000000000002</v>
      </c>
      <c r="E25" s="56">
        <v>-5.57</v>
      </c>
      <c r="F25" s="56">
        <v>-7.06</v>
      </c>
      <c r="G25" s="74">
        <v>-9.0069999999999997</v>
      </c>
      <c r="H25" s="84">
        <v>-0.62135260000000003</v>
      </c>
      <c r="I25" s="84">
        <v>-0.74</v>
      </c>
      <c r="J25" s="84">
        <v>-0.73</v>
      </c>
      <c r="K25" s="84">
        <v>-1</v>
      </c>
      <c r="L25" s="84">
        <v>0</v>
      </c>
      <c r="M25" s="84">
        <v>0</v>
      </c>
      <c r="N25" s="84">
        <v>0</v>
      </c>
      <c r="O25" s="84">
        <v>0</v>
      </c>
      <c r="P25" s="84">
        <v>0</v>
      </c>
      <c r="Q25" s="84">
        <v>0</v>
      </c>
      <c r="R25" s="84">
        <v>0</v>
      </c>
      <c r="S25" s="84">
        <v>0</v>
      </c>
    </row>
    <row r="26" spans="1:19" s="18" customFormat="1" x14ac:dyDescent="0.25">
      <c r="A26" s="18" t="s">
        <v>147</v>
      </c>
      <c r="B26" s="137">
        <v>-0.78</v>
      </c>
      <c r="C26" s="137">
        <v>-0.6</v>
      </c>
      <c r="D26" s="84">
        <v>0</v>
      </c>
      <c r="E26" s="84">
        <v>-0.03</v>
      </c>
      <c r="F26" s="84">
        <v>-1.18</v>
      </c>
      <c r="G26" s="74">
        <v>-5.4789999999999992</v>
      </c>
      <c r="H26" s="80">
        <v>-3.0818357999999999</v>
      </c>
      <c r="I26" s="80">
        <v>-1.55</v>
      </c>
      <c r="J26" s="80">
        <v>-2.6</v>
      </c>
      <c r="K26" s="80">
        <v>-5</v>
      </c>
      <c r="L26" s="80">
        <v>-0.88</v>
      </c>
      <c r="M26" s="80">
        <v>-1.7299049000000002</v>
      </c>
      <c r="N26" s="80">
        <v>-2.48</v>
      </c>
      <c r="O26" s="80">
        <v>-3.984</v>
      </c>
      <c r="P26" s="80">
        <v>-0.40132050000000008</v>
      </c>
      <c r="Q26" s="80">
        <v>-1.4699313999999999</v>
      </c>
      <c r="R26" s="80">
        <v>-3.0518882999999999</v>
      </c>
      <c r="S26" s="80">
        <v>-8.9770077999999991</v>
      </c>
    </row>
    <row r="27" spans="1:19" s="18" customFormat="1" x14ac:dyDescent="0.25">
      <c r="A27" s="18" t="s">
        <v>82</v>
      </c>
      <c r="B27" s="137">
        <v>8.3000000000000007</v>
      </c>
      <c r="C27" s="137">
        <v>91.67</v>
      </c>
      <c r="D27" s="84">
        <v>0.35199999999999998</v>
      </c>
      <c r="E27" s="84">
        <v>0.12</v>
      </c>
      <c r="F27" s="84">
        <v>12.49</v>
      </c>
      <c r="G27" s="74">
        <v>-3.9019999999999975</v>
      </c>
      <c r="H27" s="80">
        <v>7.4855741000000009</v>
      </c>
      <c r="I27" s="80">
        <v>6.92</v>
      </c>
      <c r="J27" s="80">
        <v>15.09</v>
      </c>
      <c r="K27" s="80">
        <v>26</v>
      </c>
      <c r="L27" s="80">
        <v>-0.41</v>
      </c>
      <c r="M27" s="80">
        <v>-2.5166016999999963</v>
      </c>
      <c r="N27" s="80">
        <v>23.888000000000002</v>
      </c>
      <c r="O27" s="80">
        <v>30.846</v>
      </c>
      <c r="P27" s="80">
        <v>-0.46971829999998427</v>
      </c>
      <c r="Q27" s="80">
        <v>1.1202417000000262</v>
      </c>
      <c r="R27" s="80">
        <v>0.90799930000000462</v>
      </c>
      <c r="S27" s="80">
        <v>17.988184499999967</v>
      </c>
    </row>
    <row r="28" spans="1:19" s="18" customFormat="1" x14ac:dyDescent="0.25">
      <c r="A28" s="39" t="s">
        <v>71</v>
      </c>
      <c r="B28" s="146">
        <v>-984.47</v>
      </c>
      <c r="C28" s="146">
        <v>-832.95</v>
      </c>
      <c r="D28" s="87">
        <v>-56.792999999999999</v>
      </c>
      <c r="E28" s="87">
        <v>-488.48</v>
      </c>
      <c r="F28" s="87">
        <v>-553.77</v>
      </c>
      <c r="G28" s="106">
        <v>-701.84299999999996</v>
      </c>
      <c r="H28" s="87">
        <v>-96.525449699999996</v>
      </c>
      <c r="I28" s="87">
        <v>-140.43</v>
      </c>
      <c r="J28" s="87">
        <v>-189.69</v>
      </c>
      <c r="K28" s="87">
        <v>-246</v>
      </c>
      <c r="L28" s="87">
        <v>-34.07</v>
      </c>
      <c r="M28" s="87">
        <v>-55.736595799999996</v>
      </c>
      <c r="N28" s="87">
        <v>-51.548999999999999</v>
      </c>
      <c r="O28" s="87">
        <v>-2231.223</v>
      </c>
      <c r="P28" s="87">
        <v>-18.290622799999984</v>
      </c>
      <c r="Q28" s="87">
        <v>-35.090342099999958</v>
      </c>
      <c r="R28" s="87">
        <v>-93.876208599999984</v>
      </c>
      <c r="S28" s="87">
        <v>-152.41468130000004</v>
      </c>
    </row>
    <row r="29" spans="1:19" s="18" customFormat="1" x14ac:dyDescent="0.25">
      <c r="A29" s="15" t="s">
        <v>72</v>
      </c>
      <c r="B29" s="141">
        <v>46.68</v>
      </c>
      <c r="C29" s="141">
        <v>70.81</v>
      </c>
      <c r="D29" s="84">
        <v>157.65799999999999</v>
      </c>
      <c r="E29" s="84">
        <v>112.29</v>
      </c>
      <c r="F29" s="84">
        <v>136.6</v>
      </c>
      <c r="G29" s="74">
        <v>416.63499999999999</v>
      </c>
      <c r="H29" s="80">
        <v>-2.3993553999988935</v>
      </c>
      <c r="I29" s="80">
        <v>23.64</v>
      </c>
      <c r="J29" s="80">
        <v>44.62</v>
      </c>
      <c r="K29" s="80">
        <v>483</v>
      </c>
      <c r="L29" s="80">
        <v>-31.47</v>
      </c>
      <c r="M29" s="80">
        <v>144.50561499999952</v>
      </c>
      <c r="N29" s="80">
        <v>521.87699999999995</v>
      </c>
      <c r="O29" s="80">
        <v>-1130.0809999999999</v>
      </c>
      <c r="P29" s="80">
        <v>-79.468431199998861</v>
      </c>
      <c r="Q29" s="80">
        <v>-112.00473840000151</v>
      </c>
      <c r="R29" s="80">
        <v>-146.82610910000213</v>
      </c>
      <c r="S29" s="80">
        <v>322.96503219999835</v>
      </c>
    </row>
    <row r="30" spans="1:19" s="18" customFormat="1" x14ac:dyDescent="0.25">
      <c r="A30" s="18" t="s">
        <v>120</v>
      </c>
      <c r="B30" s="137"/>
      <c r="C30" s="137"/>
      <c r="D30" s="84"/>
      <c r="E30" s="84"/>
      <c r="F30" s="84"/>
      <c r="G30" s="84"/>
      <c r="H30" s="80" t="s">
        <v>120</v>
      </c>
      <c r="I30" s="80"/>
      <c r="J30" s="80"/>
      <c r="K30" s="80" t="s">
        <v>119</v>
      </c>
      <c r="L30" s="80" t="s">
        <v>119</v>
      </c>
      <c r="M30" s="80"/>
      <c r="N30" s="80"/>
      <c r="O30" s="80" t="s">
        <v>119</v>
      </c>
      <c r="P30" s="80"/>
      <c r="Q30" s="80"/>
      <c r="R30" s="80"/>
      <c r="S30" s="80"/>
    </row>
    <row r="31" spans="1:19" s="14" customFormat="1" x14ac:dyDescent="0.25">
      <c r="A31" s="36" t="s">
        <v>148</v>
      </c>
      <c r="B31" s="144"/>
      <c r="C31" s="144"/>
      <c r="D31" s="53"/>
      <c r="E31" s="53"/>
      <c r="F31" s="53"/>
      <c r="G31" s="53"/>
      <c r="H31" s="84" t="s">
        <v>120</v>
      </c>
      <c r="I31" s="84"/>
      <c r="J31" s="84"/>
      <c r="K31" s="84" t="s">
        <v>119</v>
      </c>
      <c r="L31" s="84" t="s">
        <v>119</v>
      </c>
      <c r="M31" s="84"/>
      <c r="N31" s="84"/>
      <c r="O31" s="84" t="s">
        <v>119</v>
      </c>
      <c r="P31" s="84"/>
      <c r="Q31" s="84"/>
      <c r="R31" s="84"/>
      <c r="S31" s="84"/>
    </row>
    <row r="32" spans="1:19" s="14" customFormat="1" x14ac:dyDescent="0.25">
      <c r="A32" s="6" t="s">
        <v>149</v>
      </c>
      <c r="B32" s="55">
        <v>0</v>
      </c>
      <c r="C32" s="139">
        <v>0</v>
      </c>
      <c r="D32" s="52">
        <v>0</v>
      </c>
      <c r="E32" s="52">
        <v>0</v>
      </c>
      <c r="F32" s="80">
        <v>0</v>
      </c>
      <c r="G32" s="74">
        <v>0</v>
      </c>
      <c r="H32" s="80">
        <v>0</v>
      </c>
      <c r="I32" s="80">
        <v>0</v>
      </c>
      <c r="J32" s="80">
        <v>0</v>
      </c>
      <c r="K32" s="80">
        <v>0</v>
      </c>
      <c r="L32" s="80">
        <v>0</v>
      </c>
      <c r="M32" s="80">
        <v>0</v>
      </c>
      <c r="N32" s="80">
        <v>0</v>
      </c>
      <c r="O32" s="80">
        <v>0</v>
      </c>
      <c r="P32" s="80">
        <v>0</v>
      </c>
      <c r="Q32" s="80">
        <v>0</v>
      </c>
      <c r="R32" s="80">
        <v>0</v>
      </c>
      <c r="S32" s="80">
        <v>-200</v>
      </c>
    </row>
    <row r="33" spans="1:19" s="14" customFormat="1" x14ac:dyDescent="0.25">
      <c r="A33" s="6" t="s">
        <v>150</v>
      </c>
      <c r="B33" s="139">
        <v>24</v>
      </c>
      <c r="C33" s="139">
        <v>-101.41</v>
      </c>
      <c r="D33" s="52">
        <v>16.498000000000001</v>
      </c>
      <c r="E33" s="52">
        <v>-27.45</v>
      </c>
      <c r="F33" s="52">
        <v>-46.78</v>
      </c>
      <c r="G33" s="74">
        <v>-32.445999999999991</v>
      </c>
      <c r="H33" s="80">
        <v>616.69112749999988</v>
      </c>
      <c r="I33" s="80">
        <v>854.76</v>
      </c>
      <c r="J33" s="80">
        <v>656.59</v>
      </c>
      <c r="K33" s="80">
        <v>413</v>
      </c>
      <c r="L33" s="80">
        <v>-141.22</v>
      </c>
      <c r="M33" s="80">
        <v>-131.69601569999998</v>
      </c>
      <c r="N33" s="80">
        <v>-384.72300000000001</v>
      </c>
      <c r="O33" s="80">
        <v>655.94899999999996</v>
      </c>
      <c r="P33" s="80">
        <v>-72.909519399999994</v>
      </c>
      <c r="Q33" s="80">
        <v>41.424137199999905</v>
      </c>
      <c r="R33" s="80">
        <v>-1118.6961292999999</v>
      </c>
      <c r="S33" s="80">
        <v>-1361.9707195000001</v>
      </c>
    </row>
    <row r="34" spans="1:19" s="14" customFormat="1" x14ac:dyDescent="0.25">
      <c r="A34" s="6" t="s">
        <v>151</v>
      </c>
      <c r="B34" s="139">
        <v>0</v>
      </c>
      <c r="C34" s="139">
        <v>1.59</v>
      </c>
      <c r="D34" s="52">
        <v>1.194</v>
      </c>
      <c r="E34" s="52">
        <v>0</v>
      </c>
      <c r="F34" s="52">
        <v>0</v>
      </c>
      <c r="G34" s="74">
        <v>0</v>
      </c>
      <c r="H34" s="80">
        <v>599.97857399999998</v>
      </c>
      <c r="I34" s="80">
        <v>600</v>
      </c>
      <c r="J34" s="80">
        <v>600</v>
      </c>
      <c r="K34" s="80">
        <v>600</v>
      </c>
      <c r="L34" s="80">
        <v>0</v>
      </c>
      <c r="M34" s="80">
        <v>0</v>
      </c>
      <c r="N34" s="80">
        <v>0</v>
      </c>
      <c r="O34" s="80">
        <v>614.62800000000004</v>
      </c>
      <c r="P34" s="80">
        <v>0</v>
      </c>
      <c r="Q34" s="80">
        <v>0</v>
      </c>
      <c r="R34" s="80">
        <v>1534.12</v>
      </c>
      <c r="S34" s="80">
        <v>1534.12</v>
      </c>
    </row>
    <row r="35" spans="1:19" s="14" customFormat="1" x14ac:dyDescent="0.25">
      <c r="A35" s="6" t="s">
        <v>152</v>
      </c>
      <c r="B35" s="139">
        <v>-158.49</v>
      </c>
      <c r="C35" s="139">
        <v>-3.82</v>
      </c>
      <c r="D35" s="52">
        <v>-0.70199999999999996</v>
      </c>
      <c r="E35" s="52">
        <v>-4.18</v>
      </c>
      <c r="F35" s="52">
        <v>-4.3499999999999996</v>
      </c>
      <c r="G35" s="74">
        <v>-36.039000000000001</v>
      </c>
      <c r="H35" s="80">
        <v>-0.87091859999999999</v>
      </c>
      <c r="I35" s="80">
        <v>-0.98</v>
      </c>
      <c r="J35" s="80">
        <v>-1.07</v>
      </c>
      <c r="K35" s="80">
        <v>-1</v>
      </c>
      <c r="L35" s="80">
        <v>-0.1</v>
      </c>
      <c r="M35" s="80">
        <v>-0.20268829999999999</v>
      </c>
      <c r="N35" s="80">
        <v>-0.30399999999999999</v>
      </c>
      <c r="O35" s="80">
        <v>-0.371</v>
      </c>
      <c r="P35" s="80">
        <v>-4.7197299999999998E-2</v>
      </c>
      <c r="Q35" s="80">
        <v>-9.4122499999999998E-2</v>
      </c>
      <c r="R35" s="80">
        <v>-0.105172</v>
      </c>
      <c r="S35" s="80">
        <v>-0.10625329999999999</v>
      </c>
    </row>
    <row r="36" spans="1:19" s="14" customFormat="1" x14ac:dyDescent="0.25">
      <c r="A36" s="18" t="s">
        <v>83</v>
      </c>
      <c r="B36" s="137">
        <v>-43.66</v>
      </c>
      <c r="C36" s="137">
        <v>-51.49</v>
      </c>
      <c r="D36" s="53">
        <v>-21.021000000000001</v>
      </c>
      <c r="E36" s="53">
        <v>-36.82</v>
      </c>
      <c r="F36" s="53">
        <v>-46.81</v>
      </c>
      <c r="G36" s="74">
        <v>-82.925000000000011</v>
      </c>
      <c r="H36" s="187">
        <v>-22.626264400000004</v>
      </c>
      <c r="I36" s="84">
        <v>-45.4</v>
      </c>
      <c r="J36" s="84">
        <v>-63.52</v>
      </c>
      <c r="K36" s="84">
        <v>-82</v>
      </c>
      <c r="L36" s="84">
        <v>-18.579999999999998</v>
      </c>
      <c r="M36" s="84">
        <v>-37.212818900000002</v>
      </c>
      <c r="N36" s="84">
        <v>-55.624000000000002</v>
      </c>
      <c r="O36" s="84">
        <v>-74.281000000000006</v>
      </c>
      <c r="P36" s="84">
        <v>-20.292829099999999</v>
      </c>
      <c r="Q36" s="84">
        <v>-41.055537299999997</v>
      </c>
      <c r="R36" s="84">
        <v>-60.295080100000014</v>
      </c>
      <c r="S36" s="84">
        <v>-79.722788300000019</v>
      </c>
    </row>
    <row r="37" spans="1:19" s="14" customFormat="1" x14ac:dyDescent="0.25">
      <c r="A37" s="18" t="s">
        <v>84</v>
      </c>
      <c r="B37" s="137">
        <v>-305.29000000000002</v>
      </c>
      <c r="C37" s="137">
        <v>-336.29</v>
      </c>
      <c r="D37" s="52">
        <v>0</v>
      </c>
      <c r="E37" s="53">
        <v>-344.33</v>
      </c>
      <c r="F37" s="53">
        <v>-363.69</v>
      </c>
      <c r="G37" s="74">
        <v>-427.762</v>
      </c>
      <c r="H37" s="84">
        <v>0</v>
      </c>
      <c r="I37" s="84">
        <v>0</v>
      </c>
      <c r="J37" s="84">
        <v>0</v>
      </c>
      <c r="K37" s="84">
        <v>0</v>
      </c>
      <c r="L37" s="84">
        <v>0</v>
      </c>
      <c r="M37" s="84">
        <v>0</v>
      </c>
      <c r="N37" s="84">
        <v>0</v>
      </c>
      <c r="O37" s="84">
        <v>0</v>
      </c>
      <c r="P37" s="84">
        <v>0</v>
      </c>
      <c r="Q37" s="84">
        <v>-143.6990275</v>
      </c>
      <c r="R37" s="84">
        <v>-143.6986713</v>
      </c>
      <c r="S37" s="84">
        <v>-143.69881660000001</v>
      </c>
    </row>
    <row r="38" spans="1:19" s="14" customFormat="1" x14ac:dyDescent="0.25">
      <c r="A38" s="6" t="s">
        <v>85</v>
      </c>
      <c r="B38" s="139">
        <v>0</v>
      </c>
      <c r="C38" s="139">
        <v>13</v>
      </c>
      <c r="D38" s="52">
        <v>0</v>
      </c>
      <c r="E38" s="52">
        <v>0</v>
      </c>
      <c r="F38" s="52">
        <v>-0.17</v>
      </c>
      <c r="G38" s="74">
        <v>5701.8289999999997</v>
      </c>
      <c r="H38" s="80">
        <v>0</v>
      </c>
      <c r="I38" s="80">
        <v>0</v>
      </c>
      <c r="J38" s="80">
        <v>0</v>
      </c>
      <c r="K38" s="80">
        <v>0</v>
      </c>
      <c r="L38" s="80">
        <v>0</v>
      </c>
      <c r="M38" s="80">
        <v>0</v>
      </c>
      <c r="N38" s="80">
        <v>0</v>
      </c>
      <c r="O38" s="80">
        <v>0</v>
      </c>
      <c r="P38" s="80">
        <v>0</v>
      </c>
      <c r="Q38" s="80">
        <v>0</v>
      </c>
      <c r="R38" s="80">
        <v>0</v>
      </c>
      <c r="S38" s="80">
        <v>0</v>
      </c>
    </row>
    <row r="39" spans="1:19" s="14" customFormat="1" x14ac:dyDescent="0.25">
      <c r="A39" s="6" t="s">
        <v>404</v>
      </c>
      <c r="B39" s="139"/>
      <c r="C39" s="139"/>
      <c r="D39" s="52"/>
      <c r="E39" s="52"/>
      <c r="F39" s="52"/>
      <c r="G39" s="74"/>
      <c r="H39" s="80"/>
      <c r="I39" s="80"/>
      <c r="J39" s="80"/>
      <c r="K39" s="80"/>
      <c r="L39" s="80"/>
      <c r="M39" s="80">
        <v>-29.957000000000001</v>
      </c>
      <c r="N39" s="80">
        <v>-29.957000000000001</v>
      </c>
      <c r="O39" s="80">
        <v>-30</v>
      </c>
      <c r="P39" s="80">
        <v>0</v>
      </c>
      <c r="Q39" s="80">
        <v>-33.283000000000001</v>
      </c>
      <c r="R39" s="80">
        <v>-33.283000000000001</v>
      </c>
      <c r="S39" s="80">
        <v>-33.283000000000001</v>
      </c>
    </row>
    <row r="40" spans="1:19" s="14" customFormat="1" x14ac:dyDescent="0.25">
      <c r="A40" s="6" t="s">
        <v>86</v>
      </c>
      <c r="B40" s="139">
        <v>-115.67</v>
      </c>
      <c r="C40" s="139">
        <v>141.84</v>
      </c>
      <c r="D40" s="52">
        <v>-182.64699999999999</v>
      </c>
      <c r="E40" s="52">
        <v>515.03</v>
      </c>
      <c r="F40" s="52">
        <v>6648.55</v>
      </c>
      <c r="G40" s="81">
        <v>1671.9869999999992</v>
      </c>
      <c r="H40" s="80">
        <v>-1224.269</v>
      </c>
      <c r="I40" s="80">
        <v>-1224.27</v>
      </c>
      <c r="J40" s="80">
        <v>-1224.27</v>
      </c>
      <c r="K40" s="80">
        <v>-1224</v>
      </c>
      <c r="L40" s="80">
        <v>0</v>
      </c>
      <c r="M40" s="80">
        <v>0</v>
      </c>
      <c r="N40" s="80">
        <v>0</v>
      </c>
      <c r="O40" s="80">
        <v>0</v>
      </c>
      <c r="P40" s="80">
        <v>0</v>
      </c>
      <c r="Q40" s="80">
        <v>0</v>
      </c>
      <c r="R40" s="80">
        <v>0</v>
      </c>
      <c r="S40" s="80">
        <v>0</v>
      </c>
    </row>
    <row r="41" spans="1:19" s="14" customFormat="1" x14ac:dyDescent="0.25">
      <c r="A41" s="38" t="s">
        <v>87</v>
      </c>
      <c r="B41" s="147">
        <v>-599.1</v>
      </c>
      <c r="C41" s="147">
        <v>-336.6</v>
      </c>
      <c r="D41" s="77">
        <v>-186.68799999999999</v>
      </c>
      <c r="E41" s="77">
        <v>102.27</v>
      </c>
      <c r="F41" s="77">
        <v>6186.75</v>
      </c>
      <c r="G41" s="74">
        <v>6794.8159999999989</v>
      </c>
      <c r="H41" s="85">
        <v>-31.089095500000155</v>
      </c>
      <c r="I41" s="85">
        <v>184.11</v>
      </c>
      <c r="J41" s="85">
        <v>-32.28</v>
      </c>
      <c r="K41" s="85">
        <v>-294</v>
      </c>
      <c r="L41" s="85">
        <v>-159.91</v>
      </c>
      <c r="M41" s="85">
        <v>-199.06833259999999</v>
      </c>
      <c r="N41" s="85">
        <v>-470.608</v>
      </c>
      <c r="O41" s="85">
        <v>1165.9680000000001</v>
      </c>
      <c r="P41" s="85">
        <v>-93.249566099999996</v>
      </c>
      <c r="Q41" s="85">
        <v>-176.70755010000005</v>
      </c>
      <c r="R41" s="85">
        <v>178.04194739999963</v>
      </c>
      <c r="S41" s="85">
        <v>-284.66157769999995</v>
      </c>
    </row>
    <row r="42" spans="1:19" s="14" customFormat="1" x14ac:dyDescent="0.25">
      <c r="A42" s="6" t="s">
        <v>120</v>
      </c>
      <c r="B42" s="139"/>
      <c r="C42" s="139"/>
      <c r="D42" s="52"/>
      <c r="E42" s="52"/>
      <c r="F42" s="52"/>
      <c r="G42" s="81"/>
      <c r="H42" s="80" t="s">
        <v>120</v>
      </c>
      <c r="I42" s="80"/>
      <c r="J42" s="80"/>
      <c r="K42" s="80" t="s">
        <v>119</v>
      </c>
      <c r="L42" s="80"/>
      <c r="M42" s="80"/>
      <c r="N42" s="80"/>
      <c r="O42" s="80"/>
      <c r="P42" s="80"/>
      <c r="Q42" s="80"/>
      <c r="R42" s="80"/>
      <c r="S42" s="80"/>
    </row>
    <row r="43" spans="1:19" s="14" customFormat="1" x14ac:dyDescent="0.25">
      <c r="A43" s="21" t="s">
        <v>88</v>
      </c>
      <c r="B43" s="148">
        <v>-552.41999999999996</v>
      </c>
      <c r="C43" s="148">
        <v>-265.79000000000002</v>
      </c>
      <c r="D43" s="75">
        <v>-29.03</v>
      </c>
      <c r="E43" s="75">
        <v>214.56</v>
      </c>
      <c r="F43" s="75">
        <v>6323.35</v>
      </c>
      <c r="G43" s="74">
        <v>7211.4519999999993</v>
      </c>
      <c r="H43" s="87">
        <v>-33.488450899998199</v>
      </c>
      <c r="I43" s="87">
        <v>207.75</v>
      </c>
      <c r="J43" s="87">
        <v>12.34</v>
      </c>
      <c r="K43" s="87">
        <v>189</v>
      </c>
      <c r="L43" s="87">
        <v>-191.38</v>
      </c>
      <c r="M43" s="87">
        <v>-54.562717599999758</v>
      </c>
      <c r="N43" s="87">
        <v>51.268999999999998</v>
      </c>
      <c r="O43" s="87">
        <v>35.887</v>
      </c>
      <c r="P43" s="87">
        <v>-172.71799729999887</v>
      </c>
      <c r="Q43" s="87">
        <v>-288.71228850000034</v>
      </c>
      <c r="R43" s="87">
        <v>31.215838300001082</v>
      </c>
      <c r="S43" s="87">
        <v>38.30345450000469</v>
      </c>
    </row>
    <row r="44" spans="1:19" s="22" customFormat="1" x14ac:dyDescent="0.25">
      <c r="A44" s="33" t="s">
        <v>89</v>
      </c>
      <c r="B44" s="149">
        <v>148.53</v>
      </c>
      <c r="C44" s="149">
        <v>179.23</v>
      </c>
      <c r="D44" s="88">
        <v>229.76900000000001</v>
      </c>
      <c r="E44" s="88">
        <v>229.77</v>
      </c>
      <c r="F44" s="88">
        <v>229.77</v>
      </c>
      <c r="G44" s="88">
        <v>229.77</v>
      </c>
      <c r="H44" s="87">
        <v>650.6066641000001</v>
      </c>
      <c r="I44" s="87">
        <v>650.61</v>
      </c>
      <c r="J44" s="87">
        <v>650.61</v>
      </c>
      <c r="K44" s="87">
        <v>651</v>
      </c>
      <c r="L44" s="87">
        <v>796.96</v>
      </c>
      <c r="M44" s="87">
        <v>796.95818000000008</v>
      </c>
      <c r="N44" s="87">
        <v>796.95799999999997</v>
      </c>
      <c r="O44" s="87">
        <v>796.95799999999997</v>
      </c>
      <c r="P44" s="87">
        <v>835.78820380000002</v>
      </c>
      <c r="Q44" s="87">
        <v>835.78820380000002</v>
      </c>
      <c r="R44" s="87">
        <v>835.78820380000002</v>
      </c>
      <c r="S44" s="87">
        <v>835.78820380000002</v>
      </c>
    </row>
    <row r="45" spans="1:19" s="14" customFormat="1" ht="30" x14ac:dyDescent="0.25">
      <c r="A45" s="6" t="s">
        <v>90</v>
      </c>
      <c r="B45" s="139">
        <v>-4.8899999999999997</v>
      </c>
      <c r="C45" s="139">
        <v>-9.23</v>
      </c>
      <c r="D45" s="52">
        <v>5.9320000000000004</v>
      </c>
      <c r="E45" s="52">
        <v>14.06</v>
      </c>
      <c r="F45" s="107">
        <v>18.62</v>
      </c>
      <c r="G45" s="52">
        <v>13.59</v>
      </c>
      <c r="H45" s="80">
        <v>9.9573224000000025</v>
      </c>
      <c r="I45" s="80">
        <v>-10.84</v>
      </c>
      <c r="J45" s="80">
        <v>-23.13</v>
      </c>
      <c r="K45" s="80">
        <v>-42</v>
      </c>
      <c r="L45" s="80">
        <v>10.92</v>
      </c>
      <c r="M45" s="80">
        <v>0.76901759999999997</v>
      </c>
      <c r="N45" s="80">
        <v>3.641</v>
      </c>
      <c r="O45" s="80">
        <v>3.0070000000000001</v>
      </c>
      <c r="P45" s="80">
        <v>0.68808910000000001</v>
      </c>
      <c r="Q45" s="80">
        <v>34.165090900000003</v>
      </c>
      <c r="R45" s="80">
        <v>27.125161199999997</v>
      </c>
      <c r="S45" s="80">
        <v>24.0784004</v>
      </c>
    </row>
    <row r="46" spans="1:19" s="14" customFormat="1" ht="30" x14ac:dyDescent="0.25">
      <c r="A46" s="6" t="s">
        <v>91</v>
      </c>
      <c r="B46" s="139">
        <v>585.33000000000004</v>
      </c>
      <c r="C46" s="139">
        <v>304.18</v>
      </c>
      <c r="D46" s="52">
        <v>-30.256</v>
      </c>
      <c r="E46" s="52">
        <v>-178.34</v>
      </c>
      <c r="F46" s="107">
        <v>-6153.52</v>
      </c>
      <c r="G46" s="52">
        <v>-6804.33</v>
      </c>
      <c r="H46" s="80">
        <v>0</v>
      </c>
      <c r="I46" s="80">
        <v>0</v>
      </c>
      <c r="J46" s="80">
        <v>0</v>
      </c>
      <c r="K46" s="80">
        <v>0</v>
      </c>
      <c r="L46" s="80">
        <v>0</v>
      </c>
      <c r="M46" s="80">
        <v>0</v>
      </c>
      <c r="N46" s="80">
        <v>0</v>
      </c>
      <c r="O46" s="80">
        <v>0</v>
      </c>
      <c r="P46" s="80">
        <v>0</v>
      </c>
      <c r="Q46" s="80">
        <v>0</v>
      </c>
      <c r="R46" s="80">
        <v>0</v>
      </c>
      <c r="S46" s="80">
        <v>0</v>
      </c>
    </row>
    <row r="47" spans="1:19" s="14" customFormat="1" x14ac:dyDescent="0.25">
      <c r="A47" s="21" t="s">
        <v>92</v>
      </c>
      <c r="B47" s="148">
        <v>179.23</v>
      </c>
      <c r="C47" s="148">
        <v>229.77</v>
      </c>
      <c r="D47" s="75">
        <v>176.41499999999999</v>
      </c>
      <c r="E47" s="75">
        <v>280.05</v>
      </c>
      <c r="F47" s="75">
        <v>417.84</v>
      </c>
      <c r="G47" s="75">
        <v>650.61</v>
      </c>
      <c r="H47" s="87">
        <v>627.1823816000001</v>
      </c>
      <c r="I47" s="87">
        <v>847.85</v>
      </c>
      <c r="J47" s="87">
        <v>639.91999999999996</v>
      </c>
      <c r="K47" s="87">
        <v>797</v>
      </c>
      <c r="L47" s="87">
        <v>616.45000000000005</v>
      </c>
      <c r="M47" s="87">
        <v>743.05112669999994</v>
      </c>
      <c r="N47" s="87">
        <v>851.61500000000001</v>
      </c>
      <c r="O47" s="87">
        <v>835.78800000000001</v>
      </c>
      <c r="P47" s="87">
        <v>663.79274039999996</v>
      </c>
      <c r="Q47" s="87">
        <v>581.1885559000001</v>
      </c>
      <c r="R47" s="87">
        <v>894.20732269999996</v>
      </c>
      <c r="S47" s="87">
        <v>898.2653370999999</v>
      </c>
    </row>
    <row r="48" spans="1:19" s="14" customFormat="1" x14ac:dyDescent="0.25">
      <c r="A48" s="6"/>
      <c r="B48" s="6"/>
      <c r="C48" s="6"/>
      <c r="D48" s="62"/>
      <c r="E48" s="62"/>
      <c r="F48" s="62"/>
      <c r="G48" s="62"/>
      <c r="H48" s="62"/>
      <c r="I48" s="62"/>
      <c r="J48" s="62"/>
      <c r="K48" s="62"/>
      <c r="L48" s="62"/>
      <c r="M48" s="62"/>
      <c r="N48" s="62"/>
      <c r="O48" s="62"/>
      <c r="P48" s="62"/>
      <c r="Q48" s="62"/>
      <c r="R48" s="62"/>
      <c r="S48" s="62"/>
    </row>
    <row r="49" spans="1:19" s="14" customFormat="1" x14ac:dyDescent="0.25">
      <c r="A49" s="15" t="s">
        <v>160</v>
      </c>
      <c r="B49" s="63">
        <f>(B24+B25+B26)/-'Income statement Year-to-Date'!B5*100</f>
        <v>2.1515581543497286</v>
      </c>
      <c r="C49" s="63">
        <f>(C24+C25+C26)/-'Income statement Year-to-Date'!C5*100</f>
        <v>1.9474592211778692</v>
      </c>
      <c r="D49" s="63">
        <f>(D24+D25+D26)/-'Income statement Year-to-Date'!D5*100</f>
        <v>0.96195073043355106</v>
      </c>
      <c r="E49" s="63">
        <f>(E24+E25+E26)/-'Income statement Year-to-Date'!E5*100</f>
        <v>1.0014988847708683</v>
      </c>
      <c r="F49" s="63">
        <f>(F24+F25+F26)/-'Income statement Year-to-Date'!F5*100</f>
        <v>1.8046524215826989</v>
      </c>
      <c r="G49" s="63">
        <f>(G24+G25+G26)/-'Income statement Year-to-Date'!G5*100</f>
        <v>2.7696776669611882</v>
      </c>
      <c r="H49" s="63">
        <f>(H24+H25+H26)/-'Income statement Year-to-Date'!H5*100</f>
        <v>4.9746608787644053</v>
      </c>
      <c r="I49" s="63">
        <f>(I24+I25+I26)/-'Income statement Year-to-Date'!I5*100</f>
        <v>4.115791914231524</v>
      </c>
      <c r="J49" s="63">
        <f>(J24+J25+J26)/-'Income statement Year-to-Date'!J5*100</f>
        <v>3.8436127482262843</v>
      </c>
      <c r="K49" s="63">
        <f>(K24+K25+K26)/-'Income statement Year-to-Date'!K5*100</f>
        <v>3.7586583379570797</v>
      </c>
      <c r="L49" s="63">
        <f>(L24+L25+L26)/-'Income statement Year-to-Date'!L5*100</f>
        <v>2.0264937263583258</v>
      </c>
      <c r="M49" s="63">
        <f>(M24+M25+M26)/-'Income statement Year-to-Date'!M5*100</f>
        <v>1.4706234423067108</v>
      </c>
      <c r="N49" s="63">
        <f>(N24+N25+N26)/-'Income statement Year-to-Date'!N5*100</f>
        <v>1.3583382670486874</v>
      </c>
      <c r="O49" s="63">
        <f>(O24+O25+O26)/-'Income statement Year-to-Date'!O5*100</f>
        <v>2.0271361695102463</v>
      </c>
      <c r="P49" s="63">
        <f>(P24+P25+P26)/-'Income statement Year-to-Date'!P5*100</f>
        <v>0.71756319354753662</v>
      </c>
      <c r="Q49" s="63">
        <v>0.7628366670888852</v>
      </c>
      <c r="R49" s="63">
        <v>0.79181570516132727</v>
      </c>
      <c r="S49" s="63">
        <v>1.258867691548277</v>
      </c>
    </row>
    <row r="50" spans="1:19" s="14" customFormat="1" x14ac:dyDescent="0.25">
      <c r="A50" s="6"/>
      <c r="B50" s="6"/>
      <c r="C50" s="6"/>
      <c r="D50" s="62"/>
      <c r="E50" s="62"/>
      <c r="F50" s="62"/>
      <c r="G50" s="62"/>
      <c r="H50" s="62"/>
      <c r="I50" s="62"/>
      <c r="J50" s="62"/>
      <c r="K50" s="62"/>
      <c r="L50" s="62"/>
      <c r="M50" s="62"/>
      <c r="N50" s="62"/>
      <c r="O50" s="62"/>
      <c r="P50" s="62"/>
      <c r="Q50" s="62"/>
      <c r="R50" s="62"/>
      <c r="S50" s="62"/>
    </row>
    <row r="51" spans="1:19" s="14" customFormat="1" x14ac:dyDescent="0.25">
      <c r="A51" s="6"/>
      <c r="B51" s="6"/>
      <c r="C51" s="6"/>
      <c r="D51" s="62"/>
      <c r="E51" s="62"/>
      <c r="F51" s="62"/>
      <c r="G51" s="62"/>
      <c r="H51" s="62"/>
      <c r="I51" s="62"/>
      <c r="J51" s="62"/>
      <c r="K51" s="62"/>
      <c r="L51" s="62"/>
      <c r="M51" s="62"/>
      <c r="N51" s="62"/>
      <c r="O51" s="62"/>
      <c r="P51" s="62"/>
      <c r="Q51" s="62"/>
      <c r="R51" s="62"/>
      <c r="S51" s="62"/>
    </row>
    <row r="52" spans="1:19" s="14" customFormat="1" x14ac:dyDescent="0.25">
      <c r="A52" s="7" t="s">
        <v>29</v>
      </c>
      <c r="B52" s="7"/>
      <c r="C52" s="7"/>
      <c r="D52" s="62"/>
      <c r="E52" s="62"/>
      <c r="F52" s="62"/>
      <c r="G52" s="62"/>
      <c r="H52" s="62"/>
      <c r="I52" s="62"/>
      <c r="J52" s="62"/>
      <c r="K52" s="62"/>
      <c r="L52" s="62"/>
      <c r="M52" s="62"/>
      <c r="N52" s="62"/>
      <c r="O52" s="62"/>
      <c r="P52" s="62"/>
      <c r="Q52" s="62"/>
      <c r="R52" s="62"/>
      <c r="S52" s="62"/>
    </row>
    <row r="53" spans="1:19" s="14" customFormat="1" ht="30" x14ac:dyDescent="0.25">
      <c r="A53" s="25" t="s">
        <v>203</v>
      </c>
      <c r="B53" s="101" t="str">
        <f>B4</f>
        <v>Jan - Dec 2017</v>
      </c>
      <c r="C53" s="101" t="str">
        <f t="shared" ref="C53:K53" si="0">C4</f>
        <v>Jan - Dec 2018</v>
      </c>
      <c r="D53" s="101" t="str">
        <f t="shared" si="0"/>
        <v>Jan-Mar 2019</v>
      </c>
      <c r="E53" s="101" t="str">
        <f t="shared" si="0"/>
        <v xml:space="preserve"> Jan-Jun 2019</v>
      </c>
      <c r="F53" s="101" t="str">
        <f t="shared" si="0"/>
        <v>Jan-Sep 2019</v>
      </c>
      <c r="G53" s="101" t="str">
        <f t="shared" si="0"/>
        <v>Jan - Dec 2019</v>
      </c>
      <c r="H53" s="101" t="str">
        <f t="shared" si="0"/>
        <v>Jan-Mar 2020</v>
      </c>
      <c r="I53" s="101" t="str">
        <f t="shared" si="0"/>
        <v>Jan-Jun 2020</v>
      </c>
      <c r="J53" s="101" t="str">
        <f t="shared" si="0"/>
        <v>Jan-Sep 2020</v>
      </c>
      <c r="K53" s="101" t="str">
        <f t="shared" si="0"/>
        <v>Jan-Dec 2020</v>
      </c>
      <c r="L53" s="101" t="str">
        <f t="shared" ref="L53:M53" si="1">L4</f>
        <v>Jan-Mar 2021</v>
      </c>
      <c r="M53" s="101" t="str">
        <f t="shared" si="1"/>
        <v>Jan-Jun 2021</v>
      </c>
      <c r="N53" s="101" t="s">
        <v>369</v>
      </c>
      <c r="O53" s="101" t="s">
        <v>374</v>
      </c>
      <c r="P53" s="101" t="s">
        <v>378</v>
      </c>
      <c r="Q53" s="101" t="s">
        <v>383</v>
      </c>
      <c r="R53" s="101" t="s">
        <v>386</v>
      </c>
      <c r="S53" s="101" t="s">
        <v>402</v>
      </c>
    </row>
    <row r="54" spans="1:19" s="14" customFormat="1" x14ac:dyDescent="0.25">
      <c r="A54" s="6" t="s">
        <v>11</v>
      </c>
      <c r="B54" s="132">
        <v>1060.42</v>
      </c>
      <c r="C54" s="132">
        <v>1143</v>
      </c>
      <c r="D54" s="52">
        <v>301.18599999999998</v>
      </c>
      <c r="E54" s="52">
        <v>701.96</v>
      </c>
      <c r="F54" s="52">
        <v>827.51</v>
      </c>
      <c r="G54" s="52">
        <v>992.44700000000012</v>
      </c>
      <c r="H54" s="52">
        <v>205.07019600000064</v>
      </c>
      <c r="I54" s="52">
        <v>186.94</v>
      </c>
      <c r="J54" s="52">
        <v>267.82</v>
      </c>
      <c r="K54" s="52">
        <v>387</v>
      </c>
      <c r="L54" s="52">
        <v>87.525000000000006</v>
      </c>
      <c r="M54" s="52">
        <v>268.05911009999909</v>
      </c>
      <c r="N54" s="52">
        <v>450.92700000000002</v>
      </c>
      <c r="O54" s="52">
        <v>591.577</v>
      </c>
      <c r="P54" s="52">
        <v>198.56584320000047</v>
      </c>
      <c r="Q54" s="52">
        <v>394.5832518000002</v>
      </c>
      <c r="R54" s="52">
        <v>671.43363979999992</v>
      </c>
      <c r="S54" s="52">
        <v>955.41721060000123</v>
      </c>
    </row>
    <row r="55" spans="1:19" s="14" customFormat="1" x14ac:dyDescent="0.25">
      <c r="A55" s="6" t="s">
        <v>232</v>
      </c>
      <c r="B55" s="132">
        <v>155.32</v>
      </c>
      <c r="C55" s="132">
        <v>174.82</v>
      </c>
      <c r="D55" s="52">
        <v>46.570999999999998</v>
      </c>
      <c r="E55" s="52">
        <v>95.13</v>
      </c>
      <c r="F55" s="52">
        <v>143.91</v>
      </c>
      <c r="G55" s="52">
        <v>221.77100000000002</v>
      </c>
      <c r="H55" s="52">
        <v>57.072154899999994</v>
      </c>
      <c r="I55" s="52">
        <v>117.51</v>
      </c>
      <c r="J55" s="52">
        <v>171.14</v>
      </c>
      <c r="K55" s="52">
        <v>228</v>
      </c>
      <c r="L55" s="52">
        <v>54.344999999999999</v>
      </c>
      <c r="M55" s="52">
        <v>108.49859700000002</v>
      </c>
      <c r="N55" s="52">
        <v>161.65899999999999</v>
      </c>
      <c r="O55" s="52">
        <v>222.845</v>
      </c>
      <c r="P55" s="52">
        <v>65.524427500000002</v>
      </c>
      <c r="Q55" s="52">
        <v>128.38588319999999</v>
      </c>
      <c r="R55" s="52">
        <v>192.07764</v>
      </c>
      <c r="S55" s="52">
        <v>258.16732219999994</v>
      </c>
    </row>
    <row r="56" spans="1:19" s="14" customFormat="1" x14ac:dyDescent="0.25">
      <c r="A56" s="6" t="s">
        <v>153</v>
      </c>
      <c r="B56" s="132">
        <v>37.28</v>
      </c>
      <c r="C56" s="132">
        <v>45.14</v>
      </c>
      <c r="D56" s="58">
        <v>14.542</v>
      </c>
      <c r="E56" s="58">
        <v>31.28</v>
      </c>
      <c r="F56" s="58">
        <v>49.42</v>
      </c>
      <c r="G56" s="52">
        <v>65.641999999999996</v>
      </c>
      <c r="H56" s="58">
        <v>15.982752900000001</v>
      </c>
      <c r="I56" s="58">
        <v>30.52</v>
      </c>
      <c r="J56" s="58">
        <v>45.56</v>
      </c>
      <c r="K56" s="58">
        <v>69</v>
      </c>
      <c r="L56" s="58">
        <v>15.856</v>
      </c>
      <c r="M56" s="58">
        <v>32.204206499999998</v>
      </c>
      <c r="N56" s="58">
        <v>48.206000000000003</v>
      </c>
      <c r="O56" s="58">
        <v>71.903999999999996</v>
      </c>
      <c r="P56" s="58">
        <v>37.384569999999997</v>
      </c>
      <c r="Q56" s="58">
        <v>74.649775199999993</v>
      </c>
      <c r="R56" s="58">
        <v>115.01548159999999</v>
      </c>
      <c r="S56" s="58">
        <v>155.28853529999998</v>
      </c>
    </row>
    <row r="57" spans="1:19" s="14" customFormat="1" x14ac:dyDescent="0.25">
      <c r="A57" s="6" t="s">
        <v>77</v>
      </c>
      <c r="B57" s="132">
        <v>5.64</v>
      </c>
      <c r="C57" s="132">
        <v>26.95</v>
      </c>
      <c r="D57" s="53">
        <v>6.1109999999999998</v>
      </c>
      <c r="E57" s="53">
        <v>-78.86</v>
      </c>
      <c r="F57" s="53">
        <v>45.36</v>
      </c>
      <c r="G57" s="52">
        <v>6.9620000000000033</v>
      </c>
      <c r="H57" s="53">
        <v>3.1915027</v>
      </c>
      <c r="I57" s="53">
        <v>7.25</v>
      </c>
      <c r="J57" s="53">
        <v>86.68</v>
      </c>
      <c r="K57" s="53">
        <v>91</v>
      </c>
      <c r="L57" s="53">
        <v>3.8769999999999998</v>
      </c>
      <c r="M57" s="53">
        <v>8.5936085000000002</v>
      </c>
      <c r="N57" s="53">
        <v>0.13100000000000001</v>
      </c>
      <c r="O57" s="53">
        <v>3.5219999999999998</v>
      </c>
      <c r="P57" s="53">
        <v>4.8305482</v>
      </c>
      <c r="Q57" s="53">
        <v>43.524051499999999</v>
      </c>
      <c r="R57" s="53">
        <v>51.997477699999997</v>
      </c>
      <c r="S57" s="53">
        <v>47.361787400000004</v>
      </c>
    </row>
    <row r="58" spans="1:19" s="14" customFormat="1" x14ac:dyDescent="0.25">
      <c r="A58" s="21" t="s">
        <v>33</v>
      </c>
      <c r="B58" s="152">
        <v>1258.6600000000001</v>
      </c>
      <c r="C58" s="152">
        <v>1389.91</v>
      </c>
      <c r="D58" s="75">
        <v>368.411</v>
      </c>
      <c r="E58" s="75">
        <v>749.52</v>
      </c>
      <c r="F58" s="75">
        <v>1066.2</v>
      </c>
      <c r="G58" s="75">
        <v>1286.8220000000001</v>
      </c>
      <c r="H58" s="75">
        <v>281.3166065000006</v>
      </c>
      <c r="I58" s="75">
        <v>342.21</v>
      </c>
      <c r="J58" s="75">
        <v>571.20000000000005</v>
      </c>
      <c r="K58" s="75">
        <v>775</v>
      </c>
      <c r="L58" s="75">
        <v>161.602</v>
      </c>
      <c r="M58" s="75">
        <v>417.35552209999912</v>
      </c>
      <c r="N58" s="75">
        <v>660.923</v>
      </c>
      <c r="O58" s="75">
        <v>889.84799999999996</v>
      </c>
      <c r="P58" s="75">
        <v>306.30538890000048</v>
      </c>
      <c r="Q58" s="75">
        <v>641.14296170000023</v>
      </c>
      <c r="R58" s="75">
        <v>1030.5242390999999</v>
      </c>
      <c r="S58" s="75">
        <v>1416.234855500001</v>
      </c>
    </row>
    <row r="59" spans="1:19" s="14" customFormat="1" x14ac:dyDescent="0.25">
      <c r="A59" s="6" t="s">
        <v>79</v>
      </c>
      <c r="B59" s="132">
        <v>31.99</v>
      </c>
      <c r="C59" s="132">
        <v>-238.71</v>
      </c>
      <c r="D59" s="52">
        <v>-51.542000000000002</v>
      </c>
      <c r="E59" s="52">
        <v>23.95</v>
      </c>
      <c r="F59" s="52">
        <v>51.59</v>
      </c>
      <c r="G59" s="52">
        <v>138.55900000000003</v>
      </c>
      <c r="H59" s="52">
        <v>-125.16407700000001</v>
      </c>
      <c r="I59" s="52">
        <v>-144.25</v>
      </c>
      <c r="J59" s="52">
        <v>-34.54</v>
      </c>
      <c r="K59" s="52">
        <v>113</v>
      </c>
      <c r="L59" s="52">
        <v>-42.31</v>
      </c>
      <c r="M59" s="52">
        <v>-69.676833100000025</v>
      </c>
      <c r="N59" s="52">
        <v>-109.05</v>
      </c>
      <c r="O59" s="52">
        <v>-139.239</v>
      </c>
      <c r="P59" s="52">
        <v>-210.53067720000001</v>
      </c>
      <c r="Q59" s="52">
        <v>-425.02898730000004</v>
      </c>
      <c r="R59" s="52">
        <v>-543.37007029999995</v>
      </c>
      <c r="S59" s="52">
        <v>-433.17583990000003</v>
      </c>
    </row>
    <row r="60" spans="1:19" s="14" customFormat="1" x14ac:dyDescent="0.25">
      <c r="A60" s="6" t="s">
        <v>80</v>
      </c>
      <c r="B60" s="132">
        <v>13.24</v>
      </c>
      <c r="C60" s="132">
        <v>-35.369999999999997</v>
      </c>
      <c r="D60" s="52">
        <v>-39.256</v>
      </c>
      <c r="E60" s="52">
        <v>-92.07</v>
      </c>
      <c r="F60" s="52">
        <v>-24.04</v>
      </c>
      <c r="G60" s="52">
        <v>42.97699999999999</v>
      </c>
      <c r="H60" s="52">
        <v>-10.5305423</v>
      </c>
      <c r="I60" s="52">
        <v>362.81</v>
      </c>
      <c r="J60" s="52">
        <v>253.35</v>
      </c>
      <c r="K60" s="52">
        <v>362</v>
      </c>
      <c r="L60" s="52">
        <v>-3.1469999999999998</v>
      </c>
      <c r="M60" s="52">
        <v>-175.14211080000001</v>
      </c>
      <c r="N60" s="52">
        <v>-205.816</v>
      </c>
      <c r="O60" s="52">
        <v>-216.166</v>
      </c>
      <c r="P60" s="52">
        <v>-137.182963</v>
      </c>
      <c r="Q60" s="52">
        <v>-266.97982359999997</v>
      </c>
      <c r="R60" s="52">
        <v>-446.5845971</v>
      </c>
      <c r="S60" s="52">
        <v>-277.14048400000001</v>
      </c>
    </row>
    <row r="61" spans="1:19" s="14" customFormat="1" x14ac:dyDescent="0.25">
      <c r="A61" s="6" t="s">
        <v>81</v>
      </c>
      <c r="B61" s="132">
        <v>31.12</v>
      </c>
      <c r="C61" s="132">
        <v>-17.13</v>
      </c>
      <c r="D61" s="52">
        <v>40.567</v>
      </c>
      <c r="E61" s="52">
        <v>37.4</v>
      </c>
      <c r="F61" s="52">
        <v>-140.99</v>
      </c>
      <c r="G61" s="52">
        <v>-22.678000000000026</v>
      </c>
      <c r="H61" s="52">
        <v>75.187811799999992</v>
      </c>
      <c r="I61" s="52">
        <v>-249.63</v>
      </c>
      <c r="J61" s="52">
        <v>-312.70999999999998</v>
      </c>
      <c r="K61" s="52">
        <v>-140</v>
      </c>
      <c r="L61" s="52">
        <v>-45.118000000000002</v>
      </c>
      <c r="M61" s="52">
        <v>47.456012100000002</v>
      </c>
      <c r="N61" s="52">
        <v>187.19200000000001</v>
      </c>
      <c r="O61" s="52">
        <v>398.09699999999998</v>
      </c>
      <c r="P61" s="52">
        <v>34.9957402</v>
      </c>
      <c r="Q61" s="52">
        <v>126.77349030000001</v>
      </c>
      <c r="R61" s="52">
        <v>82.464297999999999</v>
      </c>
      <c r="S61" s="52">
        <v>88.116241500000015</v>
      </c>
    </row>
    <row r="62" spans="1:19" s="14" customFormat="1" ht="30" x14ac:dyDescent="0.25">
      <c r="A62" s="6" t="s">
        <v>141</v>
      </c>
      <c r="B62" s="132">
        <v>-10.09</v>
      </c>
      <c r="C62" s="132">
        <v>109.72</v>
      </c>
      <c r="D62" s="52">
        <v>-79.438999999999993</v>
      </c>
      <c r="E62" s="52">
        <v>-22.73</v>
      </c>
      <c r="F62" s="52">
        <v>-56.94</v>
      </c>
      <c r="G62" s="52">
        <v>-46.61699999999999</v>
      </c>
      <c r="H62" s="52">
        <v>-108.19695819999997</v>
      </c>
      <c r="I62" s="52">
        <v>-123.98</v>
      </c>
      <c r="J62" s="52">
        <v>-177.8</v>
      </c>
      <c r="K62" s="52">
        <v>-293</v>
      </c>
      <c r="L62" s="52">
        <v>-13.744</v>
      </c>
      <c r="M62" s="52">
        <v>81.705035300000034</v>
      </c>
      <c r="N62" s="52">
        <v>175.79599999999999</v>
      </c>
      <c r="O62" s="52">
        <v>312.238</v>
      </c>
      <c r="P62" s="52">
        <v>-16.918602700000022</v>
      </c>
      <c r="Q62" s="52">
        <v>8.9122323000000137</v>
      </c>
      <c r="R62" s="52">
        <v>41.683531400000021</v>
      </c>
      <c r="S62" s="52">
        <v>-37.4388194</v>
      </c>
    </row>
    <row r="63" spans="1:19" s="14" customFormat="1" x14ac:dyDescent="0.25">
      <c r="A63" s="21" t="s">
        <v>154</v>
      </c>
      <c r="B63" s="152">
        <v>1324.93</v>
      </c>
      <c r="C63" s="152">
        <v>1208.4100000000001</v>
      </c>
      <c r="D63" s="75">
        <v>238.74100000000001</v>
      </c>
      <c r="E63" s="75">
        <v>696.07</v>
      </c>
      <c r="F63" s="75">
        <v>895.81</v>
      </c>
      <c r="G63" s="75">
        <v>1399.0640000000001</v>
      </c>
      <c r="H63" s="75">
        <v>112.61284080000061</v>
      </c>
      <c r="I63" s="75">
        <v>187.16</v>
      </c>
      <c r="J63" s="75">
        <v>299.49700000000001</v>
      </c>
      <c r="K63" s="75">
        <v>816</v>
      </c>
      <c r="L63" s="75">
        <v>57.283999999999999</v>
      </c>
      <c r="M63" s="75">
        <v>301.69762559999913</v>
      </c>
      <c r="N63" s="75">
        <v>709.04399999999998</v>
      </c>
      <c r="O63" s="75">
        <v>1244.778</v>
      </c>
      <c r="P63" s="75">
        <v>-23.331113799999557</v>
      </c>
      <c r="Q63" s="75">
        <v>84.819873400000233</v>
      </c>
      <c r="R63" s="75">
        <v>164.71740110000002</v>
      </c>
      <c r="S63" s="75">
        <v>756.59595370000102</v>
      </c>
    </row>
    <row r="64" spans="1:19" s="14" customFormat="1" x14ac:dyDescent="0.25">
      <c r="A64" s="6" t="s">
        <v>93</v>
      </c>
      <c r="B64" s="132">
        <v>-166.17</v>
      </c>
      <c r="C64" s="132">
        <v>-168.75</v>
      </c>
      <c r="D64" s="52">
        <v>-22.143999999999998</v>
      </c>
      <c r="E64" s="52">
        <v>-47.63</v>
      </c>
      <c r="F64" s="52">
        <v>-125.35</v>
      </c>
      <c r="G64" s="52">
        <v>-257.05200000000002</v>
      </c>
      <c r="H64" s="52">
        <v>-104.01127729999999</v>
      </c>
      <c r="I64" s="52">
        <v>-147.35</v>
      </c>
      <c r="J64" s="52">
        <v>-204.77</v>
      </c>
      <c r="K64" s="52">
        <v>-273</v>
      </c>
      <c r="L64" s="52">
        <v>-33.665999999999997</v>
      </c>
      <c r="M64" s="52">
        <v>-53.219994100000001</v>
      </c>
      <c r="N64" s="52">
        <v>-75.436999999999998</v>
      </c>
      <c r="O64" s="52">
        <v>-159.37899999999999</v>
      </c>
      <c r="P64" s="52">
        <v>-17.8252825</v>
      </c>
      <c r="Q64" s="52">
        <v>-39.779435200000002</v>
      </c>
      <c r="R64" s="52">
        <v>-63.321159700000003</v>
      </c>
      <c r="S64" s="52">
        <v>-138.93926539999998</v>
      </c>
    </row>
    <row r="65" spans="1:19" s="14" customFormat="1" x14ac:dyDescent="0.25">
      <c r="A65" s="6" t="s">
        <v>35</v>
      </c>
      <c r="B65" s="132">
        <v>8.3000000000000007</v>
      </c>
      <c r="C65" s="132">
        <v>91.67</v>
      </c>
      <c r="D65" s="52">
        <v>0.35199999999999998</v>
      </c>
      <c r="E65" s="52">
        <v>0.12</v>
      </c>
      <c r="F65" s="52">
        <v>12.49</v>
      </c>
      <c r="G65" s="52">
        <v>-3.9019999999999975</v>
      </c>
      <c r="H65" s="52">
        <v>7.4855741000000009</v>
      </c>
      <c r="I65" s="52">
        <v>6.92</v>
      </c>
      <c r="J65" s="52">
        <v>15.09</v>
      </c>
      <c r="K65" s="52">
        <v>26</v>
      </c>
      <c r="L65" s="52">
        <v>-0.40600000000000003</v>
      </c>
      <c r="M65" s="52">
        <v>-2.5166016999999963</v>
      </c>
      <c r="N65" s="52">
        <v>23.888000000000002</v>
      </c>
      <c r="O65" s="52">
        <v>30.846</v>
      </c>
      <c r="P65" s="52">
        <v>-0.46971829999998427</v>
      </c>
      <c r="Q65" s="52">
        <v>1.1202417000000262</v>
      </c>
      <c r="R65" s="52">
        <v>0.90799930000000462</v>
      </c>
      <c r="S65" s="52">
        <v>17.988184499999967</v>
      </c>
    </row>
    <row r="66" spans="1:19" s="14" customFormat="1" x14ac:dyDescent="0.25">
      <c r="A66" s="21" t="s">
        <v>7</v>
      </c>
      <c r="B66" s="152">
        <v>1167.06</v>
      </c>
      <c r="C66" s="152">
        <v>1131.33</v>
      </c>
      <c r="D66" s="75">
        <v>216.94900000000001</v>
      </c>
      <c r="E66" s="75">
        <v>648.54999999999995</v>
      </c>
      <c r="F66" s="75">
        <v>782.94</v>
      </c>
      <c r="G66" s="75">
        <v>1138.1100000000001</v>
      </c>
      <c r="H66" s="75">
        <v>16.087137600000624</v>
      </c>
      <c r="I66" s="75">
        <v>46.73</v>
      </c>
      <c r="J66" s="75">
        <v>109.81</v>
      </c>
      <c r="K66" s="75">
        <v>570</v>
      </c>
      <c r="L66" s="75">
        <v>23.210999999999999</v>
      </c>
      <c r="M66" s="75">
        <v>245.96102979999912</v>
      </c>
      <c r="N66" s="75">
        <v>657.49599999999998</v>
      </c>
      <c r="O66" s="75">
        <v>1116.2449999999999</v>
      </c>
      <c r="P66" s="75">
        <v>-41.626114599999539</v>
      </c>
      <c r="Q66" s="75">
        <v>46.160679900000261</v>
      </c>
      <c r="R66" s="75">
        <v>102.30424070000001</v>
      </c>
      <c r="S66" s="75">
        <v>635.64487280000105</v>
      </c>
    </row>
    <row r="68" spans="1:19" x14ac:dyDescent="0.25">
      <c r="G68" s="108"/>
    </row>
  </sheetData>
  <hyperlinks>
    <hyperlink ref="A2" location="Content!A1" display="Back to Content"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8"/>
  <sheetViews>
    <sheetView zoomScale="90" zoomScaleNormal="90" workbookViewId="0">
      <pane xSplit="1" ySplit="4" topLeftCell="B5" activePane="bottomRight" state="frozen"/>
      <selection pane="topRight" activeCell="B1" sqref="B1"/>
      <selection pane="bottomLeft" activeCell="A5" sqref="A5"/>
      <selection pane="bottomRight" activeCell="B1" sqref="B1"/>
    </sheetView>
  </sheetViews>
  <sheetFormatPr defaultRowHeight="15" x14ac:dyDescent="0.25"/>
  <cols>
    <col min="1" max="1" width="50.7109375" style="6" customWidth="1"/>
    <col min="5" max="5" width="10.28515625" bestFit="1" customWidth="1"/>
    <col min="9" max="9" width="9.42578125" customWidth="1"/>
  </cols>
  <sheetData>
    <row r="1" spans="1:17" x14ac:dyDescent="0.25">
      <c r="A1" s="7" t="s">
        <v>268</v>
      </c>
    </row>
    <row r="2" spans="1:17" x14ac:dyDescent="0.25">
      <c r="A2" s="89" t="s">
        <v>202</v>
      </c>
    </row>
    <row r="3" spans="1:17" x14ac:dyDescent="0.25">
      <c r="A3" s="89"/>
    </row>
    <row r="4" spans="1:17" x14ac:dyDescent="0.25">
      <c r="A4" s="25" t="s">
        <v>203</v>
      </c>
      <c r="B4" s="105" t="s">
        <v>21</v>
      </c>
      <c r="C4" s="105" t="s">
        <v>22</v>
      </c>
      <c r="D4" s="105" t="s">
        <v>20</v>
      </c>
      <c r="E4" s="105" t="s">
        <v>23</v>
      </c>
      <c r="F4" s="105" t="s">
        <v>24</v>
      </c>
      <c r="G4" s="172" t="s">
        <v>264</v>
      </c>
      <c r="H4" s="172" t="s">
        <v>289</v>
      </c>
      <c r="I4" s="172" t="s">
        <v>338</v>
      </c>
      <c r="J4" s="172" t="s">
        <v>354</v>
      </c>
      <c r="K4" s="172" t="s">
        <v>359</v>
      </c>
      <c r="L4" s="172" t="s">
        <v>368</v>
      </c>
      <c r="M4" s="172" t="s">
        <v>373</v>
      </c>
      <c r="N4" s="172" t="s">
        <v>377</v>
      </c>
      <c r="O4" s="172" t="s">
        <v>382</v>
      </c>
      <c r="P4" s="172" t="s">
        <v>385</v>
      </c>
      <c r="Q4" s="172" t="s">
        <v>401</v>
      </c>
    </row>
    <row r="5" spans="1:17" x14ac:dyDescent="0.25">
      <c r="A5" s="6" t="s">
        <v>12</v>
      </c>
      <c r="B5" s="107">
        <v>2301.9899999999998</v>
      </c>
      <c r="C5" s="107">
        <v>2454.88</v>
      </c>
      <c r="D5" s="107">
        <v>2189.62</v>
      </c>
      <c r="E5" s="107">
        <v>2334.44</v>
      </c>
      <c r="F5" s="107">
        <v>2090.8200000000002</v>
      </c>
      <c r="G5" s="107">
        <v>1489.04</v>
      </c>
      <c r="H5" s="107">
        <v>1747.93</v>
      </c>
      <c r="I5" s="107">
        <v>1935</v>
      </c>
      <c r="J5" s="107">
        <v>1660.9970000000001</v>
      </c>
      <c r="K5" s="107">
        <v>1957.8756389999999</v>
      </c>
      <c r="L5" s="107">
        <v>1934.751</v>
      </c>
      <c r="M5" s="107">
        <v>2308.65</v>
      </c>
      <c r="N5" s="107">
        <v>2484.1411405000003</v>
      </c>
      <c r="O5" s="107">
        <v>2730.5315300999996</v>
      </c>
      <c r="P5" s="107">
        <v>2782.2841070000009</v>
      </c>
      <c r="Q5" s="107">
        <v>3039.8873905999985</v>
      </c>
    </row>
    <row r="6" spans="1:17" x14ac:dyDescent="0.25">
      <c r="A6" s="6" t="s">
        <v>204</v>
      </c>
      <c r="B6" s="109">
        <v>9.42</v>
      </c>
      <c r="C6" s="109">
        <v>2.08614722293495</v>
      </c>
      <c r="D6" s="109">
        <v>-5.14</v>
      </c>
      <c r="E6" s="109">
        <v>-6.15</v>
      </c>
      <c r="F6" s="109">
        <v>-13.749000000000001</v>
      </c>
      <c r="G6" s="109">
        <v>-39.89</v>
      </c>
      <c r="H6" s="109">
        <v>-16.059999999999999</v>
      </c>
      <c r="I6" s="109">
        <v>-13.2</v>
      </c>
      <c r="J6" s="109">
        <v>-15.3</v>
      </c>
      <c r="K6" s="109">
        <v>38.444000000000003</v>
      </c>
      <c r="L6" s="109">
        <v>12.791</v>
      </c>
      <c r="M6" s="109">
        <v>14.180999999999999</v>
      </c>
      <c r="N6" s="109">
        <v>25.486999999999998</v>
      </c>
      <c r="O6" s="109">
        <v>15.098000000000001</v>
      </c>
      <c r="P6" s="109">
        <v>15.79</v>
      </c>
      <c r="Q6" s="109">
        <v>13.39</v>
      </c>
    </row>
    <row r="7" spans="1:17" x14ac:dyDescent="0.25">
      <c r="A7" s="6" t="s">
        <v>2</v>
      </c>
      <c r="B7" s="107">
        <v>315.73</v>
      </c>
      <c r="C7" s="107">
        <v>417.52</v>
      </c>
      <c r="D7" s="107">
        <v>143.68</v>
      </c>
      <c r="E7" s="107">
        <v>181.16</v>
      </c>
      <c r="F7" s="107">
        <v>221.05</v>
      </c>
      <c r="G7" s="107">
        <v>-3.6</v>
      </c>
      <c r="H7" s="107">
        <v>95.93</v>
      </c>
      <c r="I7" s="107">
        <v>142</v>
      </c>
      <c r="J7" s="107">
        <v>103.381</v>
      </c>
      <c r="K7" s="107">
        <v>196.88273690000011</v>
      </c>
      <c r="L7" s="107">
        <v>198.87</v>
      </c>
      <c r="M7" s="107">
        <v>164.34800000000001</v>
      </c>
      <c r="N7" s="107">
        <v>235.95041320000115</v>
      </c>
      <c r="O7" s="107">
        <v>233.2826137999993</v>
      </c>
      <c r="P7" s="107">
        <v>317.2160944000006</v>
      </c>
      <c r="Q7" s="107">
        <v>324.25662449999879</v>
      </c>
    </row>
    <row r="8" spans="1:17" x14ac:dyDescent="0.25">
      <c r="A8" s="6" t="s">
        <v>55</v>
      </c>
      <c r="B8" s="109">
        <v>13.72</v>
      </c>
      <c r="C8" s="109">
        <v>17.010000000000002</v>
      </c>
      <c r="D8" s="109">
        <v>6.56</v>
      </c>
      <c r="E8" s="109">
        <v>7.76</v>
      </c>
      <c r="F8" s="109">
        <v>10.57</v>
      </c>
      <c r="G8" s="109">
        <v>-0.24</v>
      </c>
      <c r="H8" s="109">
        <v>5.49</v>
      </c>
      <c r="I8" s="109">
        <v>7.3</v>
      </c>
      <c r="J8" s="109">
        <v>6.2240000000000002</v>
      </c>
      <c r="K8" s="109">
        <v>10.055936800999223</v>
      </c>
      <c r="L8" s="109">
        <v>10.279</v>
      </c>
      <c r="M8" s="109">
        <v>7.1189999999999998</v>
      </c>
      <c r="N8" s="109">
        <v>9.4982692147882446</v>
      </c>
      <c r="O8" s="109">
        <v>8.543487274488859</v>
      </c>
      <c r="P8" s="109">
        <v>11.401283341334983</v>
      </c>
      <c r="Q8" s="109">
        <v>10.666731455338519</v>
      </c>
    </row>
    <row r="9" spans="1:17" x14ac:dyDescent="0.25">
      <c r="A9" s="6" t="s">
        <v>356</v>
      </c>
      <c r="B9" s="107">
        <v>315.73</v>
      </c>
      <c r="C9" s="107">
        <v>327.52</v>
      </c>
      <c r="D9" s="107">
        <v>265.68</v>
      </c>
      <c r="E9" s="107">
        <v>181.16</v>
      </c>
      <c r="F9" s="107">
        <v>221.05</v>
      </c>
      <c r="G9" s="107">
        <v>-3.6</v>
      </c>
      <c r="H9" s="107">
        <v>172.93</v>
      </c>
      <c r="I9" s="107">
        <v>142</v>
      </c>
      <c r="J9" s="107">
        <v>103.381</v>
      </c>
      <c r="K9" s="107">
        <v>196.88273690000011</v>
      </c>
      <c r="L9" s="107">
        <v>198.87</v>
      </c>
      <c r="M9" s="107">
        <v>164.34800000000001</v>
      </c>
      <c r="N9" s="107">
        <v>235.95041320000115</v>
      </c>
      <c r="O9" s="107">
        <v>268.13161379999889</v>
      </c>
      <c r="P9" s="107">
        <v>317.2160944000006</v>
      </c>
      <c r="Q9" s="107">
        <v>324.25662449999879</v>
      </c>
    </row>
    <row r="10" spans="1:17" x14ac:dyDescent="0.25">
      <c r="A10" s="6" t="s">
        <v>213</v>
      </c>
      <c r="B10" s="109">
        <v>13.72</v>
      </c>
      <c r="C10" s="109">
        <v>13.3413723011887</v>
      </c>
      <c r="D10" s="109">
        <v>12.1337809872407</v>
      </c>
      <c r="E10" s="109">
        <v>7.76</v>
      </c>
      <c r="F10" s="109">
        <v>10.57</v>
      </c>
      <c r="G10" s="109">
        <v>-0.24</v>
      </c>
      <c r="H10" s="109">
        <v>9.89</v>
      </c>
      <c r="I10" s="109">
        <v>7.3</v>
      </c>
      <c r="J10" s="109">
        <v>6.2240000000000002</v>
      </c>
      <c r="K10" s="109">
        <v>10.055936800999245</v>
      </c>
      <c r="L10" s="109">
        <v>10.279</v>
      </c>
      <c r="M10" s="109">
        <v>7.1189999999999998</v>
      </c>
      <c r="N10" s="109">
        <v>9.4982692147882446</v>
      </c>
      <c r="O10" s="109">
        <v>9.819758931338173</v>
      </c>
      <c r="P10" s="109">
        <v>11.401283341334983</v>
      </c>
      <c r="Q10" s="109">
        <v>10.666731455338519</v>
      </c>
    </row>
    <row r="11" spans="1:17" x14ac:dyDescent="0.25">
      <c r="A11" s="6" t="s">
        <v>11</v>
      </c>
      <c r="B11" s="107">
        <v>301.19</v>
      </c>
      <c r="C11" s="107">
        <v>400.77</v>
      </c>
      <c r="D11" s="107">
        <v>125.55</v>
      </c>
      <c r="E11" s="107">
        <v>164.94</v>
      </c>
      <c r="F11" s="107">
        <v>205.07</v>
      </c>
      <c r="G11" s="107">
        <v>-18.13</v>
      </c>
      <c r="H11" s="107">
        <v>80.89</v>
      </c>
      <c r="I11" s="107">
        <v>119</v>
      </c>
      <c r="J11" s="107">
        <v>87.525000000000006</v>
      </c>
      <c r="K11" s="107">
        <v>180.53455029999981</v>
      </c>
      <c r="L11" s="107">
        <v>182.86799999999999</v>
      </c>
      <c r="M11" s="107">
        <v>140.65</v>
      </c>
      <c r="N11" s="107">
        <v>198.56584320000087</v>
      </c>
      <c r="O11" s="107">
        <v>196.01740859999933</v>
      </c>
      <c r="P11" s="107">
        <v>276.85038800000063</v>
      </c>
      <c r="Q11" s="107">
        <v>283.98357079999892</v>
      </c>
    </row>
    <row r="12" spans="1:17" x14ac:dyDescent="0.25">
      <c r="A12" s="6" t="s">
        <v>30</v>
      </c>
      <c r="B12" s="109">
        <v>13.08</v>
      </c>
      <c r="C12" s="109">
        <v>16.329999999999998</v>
      </c>
      <c r="D12" s="109">
        <v>5.73</v>
      </c>
      <c r="E12" s="109">
        <v>7.07</v>
      </c>
      <c r="F12" s="109">
        <v>9.81</v>
      </c>
      <c r="G12" s="109">
        <v>-1.22</v>
      </c>
      <c r="H12" s="109">
        <v>4.63</v>
      </c>
      <c r="I12" s="109">
        <v>6.1</v>
      </c>
      <c r="J12" s="109">
        <v>5.2690000000000001</v>
      </c>
      <c r="K12" s="109">
        <v>9.2209406309488138</v>
      </c>
      <c r="L12" s="109">
        <v>9.452</v>
      </c>
      <c r="M12" s="109">
        <v>6.0919999999999996</v>
      </c>
      <c r="N12" s="109">
        <v>7.9933398293155484</v>
      </c>
      <c r="O12" s="109">
        <v>7.1787271613311594</v>
      </c>
      <c r="P12" s="109">
        <v>9.9504715317701713</v>
      </c>
      <c r="Q12" s="109">
        <v>9.341910877295609</v>
      </c>
    </row>
    <row r="13" spans="1:17" x14ac:dyDescent="0.25">
      <c r="A13" s="6" t="s">
        <v>357</v>
      </c>
      <c r="B13" s="107">
        <v>301.19</v>
      </c>
      <c r="C13" s="107">
        <v>311</v>
      </c>
      <c r="D13" s="107">
        <v>248</v>
      </c>
      <c r="E13" s="107">
        <v>164.94</v>
      </c>
      <c r="F13" s="107">
        <v>205.07</v>
      </c>
      <c r="G13" s="107">
        <v>-18.13</v>
      </c>
      <c r="H13" s="107">
        <v>158</v>
      </c>
      <c r="I13" s="107">
        <v>119</v>
      </c>
      <c r="J13" s="107">
        <v>87.525000000000006</v>
      </c>
      <c r="K13" s="107">
        <v>180.53455029999981</v>
      </c>
      <c r="L13" s="107">
        <v>182.86799999999999</v>
      </c>
      <c r="M13" s="107">
        <v>140.65</v>
      </c>
      <c r="N13" s="107">
        <v>198.56584320000087</v>
      </c>
      <c r="O13" s="107">
        <v>230.86640859999892</v>
      </c>
      <c r="P13" s="107">
        <v>276.85038800000063</v>
      </c>
      <c r="Q13" s="107">
        <v>283.98357079999892</v>
      </c>
    </row>
    <row r="14" spans="1:17" ht="17.25" customHeight="1" x14ac:dyDescent="0.25">
      <c r="A14" s="6" t="s">
        <v>214</v>
      </c>
      <c r="B14" s="109">
        <v>13.08</v>
      </c>
      <c r="C14" s="109">
        <v>12.659392609246</v>
      </c>
      <c r="D14" s="109">
        <v>11.305468336894901</v>
      </c>
      <c r="E14" s="109">
        <v>7.07</v>
      </c>
      <c r="F14" s="109">
        <v>9.81</v>
      </c>
      <c r="G14" s="109">
        <v>-1.22</v>
      </c>
      <c r="H14" s="109">
        <v>9.0299999999999994</v>
      </c>
      <c r="I14" s="109">
        <v>6.1</v>
      </c>
      <c r="J14" s="109">
        <v>5.2690000000000001</v>
      </c>
      <c r="K14" s="109">
        <v>9.2209406309488191</v>
      </c>
      <c r="L14" s="109">
        <v>9.452</v>
      </c>
      <c r="M14" s="109">
        <v>6.0919999999999996</v>
      </c>
      <c r="N14" s="109">
        <v>7.9933398293155893</v>
      </c>
      <c r="O14" s="109">
        <v>8.4549988181804441</v>
      </c>
      <c r="P14" s="109">
        <v>9.9504715317701908</v>
      </c>
      <c r="Q14" s="109">
        <v>9.3419108772956267</v>
      </c>
    </row>
    <row r="15" spans="1:17" x14ac:dyDescent="0.25">
      <c r="A15" s="6" t="s">
        <v>51</v>
      </c>
      <c r="B15" s="107">
        <v>298.26</v>
      </c>
      <c r="C15" s="107">
        <v>399.92</v>
      </c>
      <c r="D15" s="107">
        <v>122.04</v>
      </c>
      <c r="E15" s="107">
        <v>157.46</v>
      </c>
      <c r="F15" s="107">
        <v>203.15</v>
      </c>
      <c r="G15" s="107">
        <v>-26.18</v>
      </c>
      <c r="H15" s="107">
        <v>72.56</v>
      </c>
      <c r="I15" s="107">
        <v>113</v>
      </c>
      <c r="J15" s="107">
        <v>83.192999999999998</v>
      </c>
      <c r="K15" s="107">
        <v>175.52675520000014</v>
      </c>
      <c r="L15" s="107">
        <v>177.744</v>
      </c>
      <c r="M15" s="107">
        <v>150.96299999999999</v>
      </c>
      <c r="N15" s="107">
        <v>203.1341614000001</v>
      </c>
      <c r="O15" s="107">
        <v>187.97901659999985</v>
      </c>
      <c r="P15" s="107">
        <v>255.18789460000121</v>
      </c>
      <c r="Q15" s="107">
        <v>248.46847719999914</v>
      </c>
    </row>
    <row r="16" spans="1:17" x14ac:dyDescent="0.25">
      <c r="A16" s="6" t="s">
        <v>26</v>
      </c>
      <c r="B16" s="107">
        <v>241.03</v>
      </c>
      <c r="C16" s="107">
        <v>125.73</v>
      </c>
      <c r="D16" s="107">
        <v>128.36000000000001</v>
      </c>
      <c r="E16" s="107">
        <v>168.35</v>
      </c>
      <c r="F16" s="107">
        <v>159.04</v>
      </c>
      <c r="G16" s="107">
        <v>-27.97</v>
      </c>
      <c r="H16" s="107">
        <v>76.73</v>
      </c>
      <c r="I16" s="107">
        <v>70</v>
      </c>
      <c r="J16" s="107">
        <v>55.395000000000003</v>
      </c>
      <c r="K16" s="107">
        <v>167.85207110000033</v>
      </c>
      <c r="L16" s="107">
        <v>135.01400000000001</v>
      </c>
      <c r="M16" s="107">
        <v>128.52699999999999</v>
      </c>
      <c r="N16" s="107">
        <v>154.95435449999985</v>
      </c>
      <c r="O16" s="107">
        <v>131.94518859999977</v>
      </c>
      <c r="P16" s="107">
        <v>195.16372320000167</v>
      </c>
      <c r="Q16" s="107">
        <v>204.04721629999935</v>
      </c>
    </row>
    <row r="17" spans="1:17" x14ac:dyDescent="0.25">
      <c r="A17" s="6" t="s">
        <v>184</v>
      </c>
      <c r="B17" s="107">
        <v>-22.14</v>
      </c>
      <c r="C17" s="107">
        <v>-25.49</v>
      </c>
      <c r="D17" s="107">
        <v>-77.72</v>
      </c>
      <c r="E17" s="107">
        <v>-131.69999999999999</v>
      </c>
      <c r="F17" s="107">
        <v>-104.01</v>
      </c>
      <c r="G17" s="107">
        <v>-43.34</v>
      </c>
      <c r="H17" s="107">
        <v>-57.42</v>
      </c>
      <c r="I17" s="107">
        <v>-68</v>
      </c>
      <c r="J17" s="107">
        <v>-33.665999999999997</v>
      </c>
      <c r="K17" s="107">
        <v>-19.553512600000001</v>
      </c>
      <c r="L17" s="107">
        <v>-22.216999999999999</v>
      </c>
      <c r="M17" s="107">
        <v>-83.941999999999993</v>
      </c>
      <c r="N17" s="107">
        <v>-17.8252825</v>
      </c>
      <c r="O17" s="107">
        <v>-21.954152700000002</v>
      </c>
      <c r="P17" s="107">
        <v>-23.541724500000001</v>
      </c>
      <c r="Q17" s="107">
        <v>-75.618105699999973</v>
      </c>
    </row>
    <row r="18" spans="1:17" x14ac:dyDescent="0.25">
      <c r="A18" s="6" t="s">
        <v>7</v>
      </c>
      <c r="B18" s="107">
        <v>216.95</v>
      </c>
      <c r="C18" s="107">
        <v>431.6</v>
      </c>
      <c r="D18" s="107">
        <v>134.38999999999999</v>
      </c>
      <c r="E18" s="107">
        <v>355.17</v>
      </c>
      <c r="F18" s="107">
        <v>16.09</v>
      </c>
      <c r="G18" s="107">
        <v>30.64</v>
      </c>
      <c r="H18" s="107">
        <v>62.69</v>
      </c>
      <c r="I18" s="107">
        <v>460</v>
      </c>
      <c r="J18" s="107">
        <v>23.210999999999999</v>
      </c>
      <c r="K18" s="107">
        <v>222.74947229999981</v>
      </c>
      <c r="L18" s="107">
        <v>411.53399999999999</v>
      </c>
      <c r="M18" s="107">
        <v>458.74900000000002</v>
      </c>
      <c r="N18" s="107">
        <v>-41.626114599999184</v>
      </c>
      <c r="O18" s="107">
        <v>87.786794499999317</v>
      </c>
      <c r="P18" s="107">
        <v>56.143560800000628</v>
      </c>
      <c r="Q18" s="107">
        <v>533.34063209999874</v>
      </c>
    </row>
    <row r="19" spans="1:17" x14ac:dyDescent="0.25">
      <c r="A19" s="6" t="s">
        <v>212</v>
      </c>
      <c r="B19" s="108">
        <v>0.84</v>
      </c>
      <c r="C19" s="108">
        <v>0.44</v>
      </c>
      <c r="D19" s="108">
        <v>0.45</v>
      </c>
      <c r="E19" s="108">
        <v>0.59</v>
      </c>
      <c r="F19" s="108">
        <v>0.55000000000000004</v>
      </c>
      <c r="G19" s="108">
        <v>-0.1</v>
      </c>
      <c r="H19" s="108">
        <v>0.27</v>
      </c>
      <c r="I19" s="108">
        <v>0.24</v>
      </c>
      <c r="J19" s="108">
        <v>0.193</v>
      </c>
      <c r="K19" s="108">
        <v>0.58404161588768444</v>
      </c>
      <c r="L19" s="108">
        <v>0.47</v>
      </c>
      <c r="M19" s="108">
        <v>0.44700000000000001</v>
      </c>
      <c r="N19" s="108">
        <v>0.53916398527544396</v>
      </c>
      <c r="O19" s="108">
        <v>0.45910354667377307</v>
      </c>
      <c r="P19" s="108">
        <v>0.67907256379623149</v>
      </c>
      <c r="Q19" s="108">
        <v>0.70998269574068407</v>
      </c>
    </row>
    <row r="20" spans="1:17" x14ac:dyDescent="0.25">
      <c r="A20" s="6" t="s">
        <v>8</v>
      </c>
      <c r="B20" s="158" t="s">
        <v>341</v>
      </c>
      <c r="C20" s="158" t="s">
        <v>341</v>
      </c>
      <c r="D20" s="158" t="s">
        <v>341</v>
      </c>
      <c r="E20" s="158" t="s">
        <v>341</v>
      </c>
      <c r="F20" s="158" t="s">
        <v>341</v>
      </c>
      <c r="G20" s="158" t="s">
        <v>341</v>
      </c>
      <c r="H20" s="158" t="s">
        <v>341</v>
      </c>
      <c r="I20" s="158" t="s">
        <v>341</v>
      </c>
      <c r="J20" s="158" t="s">
        <v>341</v>
      </c>
      <c r="K20" s="158" t="s">
        <v>341</v>
      </c>
      <c r="L20" s="158" t="s">
        <v>341</v>
      </c>
      <c r="M20" s="158" t="s">
        <v>375</v>
      </c>
      <c r="N20" s="158" t="s">
        <v>341</v>
      </c>
      <c r="O20" s="158" t="s">
        <v>341</v>
      </c>
      <c r="P20" s="158" t="s">
        <v>341</v>
      </c>
      <c r="Q20" s="158" t="s">
        <v>341</v>
      </c>
    </row>
    <row r="21" spans="1:17" x14ac:dyDescent="0.25">
      <c r="A21" s="6" t="s">
        <v>209</v>
      </c>
      <c r="B21" s="158" t="s">
        <v>341</v>
      </c>
      <c r="C21" s="158" t="s">
        <v>341</v>
      </c>
      <c r="D21" s="158" t="s">
        <v>341</v>
      </c>
      <c r="E21" s="158" t="s">
        <v>341</v>
      </c>
      <c r="F21" s="158" t="s">
        <v>341</v>
      </c>
      <c r="G21" s="158" t="s">
        <v>341</v>
      </c>
      <c r="H21" s="158" t="s">
        <v>341</v>
      </c>
      <c r="I21" s="158" t="s">
        <v>341</v>
      </c>
      <c r="J21" s="158" t="s">
        <v>341</v>
      </c>
      <c r="K21" s="158" t="s">
        <v>341</v>
      </c>
      <c r="L21" s="158" t="s">
        <v>341</v>
      </c>
      <c r="M21" s="158" t="s">
        <v>375</v>
      </c>
      <c r="N21" s="158" t="s">
        <v>341</v>
      </c>
      <c r="O21" s="158" t="s">
        <v>341</v>
      </c>
      <c r="P21" s="158" t="s">
        <v>341</v>
      </c>
      <c r="Q21" s="158" t="s">
        <v>341</v>
      </c>
    </row>
    <row r="22" spans="1:17" x14ac:dyDescent="0.25">
      <c r="A22" s="6" t="s">
        <v>205</v>
      </c>
      <c r="B22" s="158" t="s">
        <v>341</v>
      </c>
      <c r="C22" s="158" t="s">
        <v>341</v>
      </c>
      <c r="D22" s="158" t="s">
        <v>341</v>
      </c>
      <c r="E22" s="158" t="s">
        <v>341</v>
      </c>
      <c r="F22" s="158" t="s">
        <v>341</v>
      </c>
      <c r="G22" s="158" t="s">
        <v>341</v>
      </c>
      <c r="H22" s="158" t="s">
        <v>341</v>
      </c>
      <c r="I22" s="158" t="s">
        <v>341</v>
      </c>
      <c r="J22" s="158" t="s">
        <v>341</v>
      </c>
      <c r="K22" s="158" t="s">
        <v>341</v>
      </c>
      <c r="L22" s="158" t="s">
        <v>341</v>
      </c>
      <c r="M22" s="158" t="s">
        <v>375</v>
      </c>
      <c r="N22" s="158" t="s">
        <v>341</v>
      </c>
      <c r="O22" s="158" t="s">
        <v>341</v>
      </c>
      <c r="P22" s="158" t="s">
        <v>341</v>
      </c>
      <c r="Q22" s="158" t="s">
        <v>341</v>
      </c>
    </row>
    <row r="23" spans="1:17" x14ac:dyDescent="0.25">
      <c r="A23" s="6" t="s">
        <v>206</v>
      </c>
      <c r="B23" s="158" t="s">
        <v>341</v>
      </c>
      <c r="C23" s="158" t="s">
        <v>341</v>
      </c>
      <c r="D23" s="158" t="s">
        <v>341</v>
      </c>
      <c r="E23" s="158" t="s">
        <v>341</v>
      </c>
      <c r="F23" s="158" t="s">
        <v>341</v>
      </c>
      <c r="G23" s="158" t="s">
        <v>341</v>
      </c>
      <c r="H23" s="158" t="s">
        <v>341</v>
      </c>
      <c r="I23" s="158" t="s">
        <v>341</v>
      </c>
      <c r="J23" s="158" t="s">
        <v>341</v>
      </c>
      <c r="K23" s="158" t="s">
        <v>341</v>
      </c>
      <c r="L23" s="158" t="s">
        <v>341</v>
      </c>
      <c r="M23" s="158" t="s">
        <v>375</v>
      </c>
      <c r="N23" s="158" t="s">
        <v>341</v>
      </c>
      <c r="O23" s="158" t="s">
        <v>341</v>
      </c>
      <c r="P23" s="158" t="s">
        <v>341</v>
      </c>
      <c r="Q23" s="158" t="s">
        <v>341</v>
      </c>
    </row>
    <row r="24" spans="1:17" x14ac:dyDescent="0.25">
      <c r="A24" s="6" t="s">
        <v>207</v>
      </c>
      <c r="B24" s="109">
        <v>287.39999999999998</v>
      </c>
      <c r="C24" s="109">
        <v>287.39999999999998</v>
      </c>
      <c r="D24" s="109">
        <v>287.39999999999998</v>
      </c>
      <c r="E24" s="109">
        <v>287.39999999999998</v>
      </c>
      <c r="F24" s="109">
        <v>287.39999999999998</v>
      </c>
      <c r="G24" s="109">
        <v>287.39999999999998</v>
      </c>
      <c r="H24" s="109">
        <v>287.39999999999998</v>
      </c>
      <c r="I24" s="109">
        <v>287.39999999999998</v>
      </c>
      <c r="J24" s="109">
        <v>287.39999999999998</v>
      </c>
      <c r="K24" s="109">
        <v>287.39744999999999</v>
      </c>
      <c r="L24" s="109">
        <v>287.39699999999999</v>
      </c>
      <c r="M24" s="109">
        <v>287.39699999999999</v>
      </c>
      <c r="N24" s="109">
        <v>287.39744999999999</v>
      </c>
      <c r="O24" s="109">
        <v>287.39744999999999</v>
      </c>
      <c r="P24" s="109">
        <v>287.39744999999999</v>
      </c>
      <c r="Q24" s="109">
        <v>287.39744999999999</v>
      </c>
    </row>
    <row r="25" spans="1:17" x14ac:dyDescent="0.25">
      <c r="A25" s="6" t="s">
        <v>208</v>
      </c>
      <c r="B25" s="107">
        <v>3557.93</v>
      </c>
      <c r="C25" s="107">
        <v>3565</v>
      </c>
      <c r="D25" s="107">
        <v>3709.8</v>
      </c>
      <c r="E25" s="107">
        <v>3623.95</v>
      </c>
      <c r="F25" s="107">
        <v>3608</v>
      </c>
      <c r="G25" s="107">
        <v>3591</v>
      </c>
      <c r="H25" s="107">
        <v>3520</v>
      </c>
      <c r="I25" s="107">
        <v>3515</v>
      </c>
      <c r="J25" s="107">
        <v>3436.9929999999999</v>
      </c>
      <c r="K25" s="107">
        <v>3406.9706000000001</v>
      </c>
      <c r="L25" s="107">
        <v>3407.971</v>
      </c>
      <c r="M25" s="107">
        <v>3972.971</v>
      </c>
      <c r="N25" s="107">
        <v>3981.5</v>
      </c>
      <c r="O25" s="107">
        <v>3973</v>
      </c>
      <c r="P25" s="107">
        <v>4030.3555000000001</v>
      </c>
      <c r="Q25" s="107">
        <v>4022</v>
      </c>
    </row>
    <row r="27" spans="1:17" x14ac:dyDescent="0.25">
      <c r="A27" s="6" t="s">
        <v>211</v>
      </c>
    </row>
    <row r="28" spans="1:17" x14ac:dyDescent="0.25">
      <c r="A28" s="6" t="s">
        <v>210</v>
      </c>
    </row>
  </sheetData>
  <hyperlinks>
    <hyperlink ref="A2" location="Content!A1" display="Back to Content"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8"/>
  <sheetViews>
    <sheetView zoomScale="90" zoomScaleNormal="9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RowHeight="15" x14ac:dyDescent="0.25"/>
  <cols>
    <col min="1" max="1" width="50.7109375" style="6" customWidth="1"/>
    <col min="2" max="3" width="9.140625" style="6" customWidth="1"/>
    <col min="7" max="7" width="9.140625" customWidth="1"/>
    <col min="11" max="11" width="9.42578125" customWidth="1"/>
  </cols>
  <sheetData>
    <row r="1" spans="1:24" x14ac:dyDescent="0.25">
      <c r="A1" s="7" t="s">
        <v>269</v>
      </c>
      <c r="B1" s="7"/>
      <c r="C1" s="7"/>
    </row>
    <row r="2" spans="1:24" x14ac:dyDescent="0.25">
      <c r="A2" s="89" t="s">
        <v>202</v>
      </c>
      <c r="B2" s="89"/>
      <c r="C2" s="89"/>
    </row>
    <row r="3" spans="1:24" x14ac:dyDescent="0.25">
      <c r="A3" s="89"/>
      <c r="B3" s="89"/>
      <c r="C3" s="89"/>
    </row>
    <row r="4" spans="1:24" s="14" customFormat="1" ht="30" x14ac:dyDescent="0.25">
      <c r="A4" s="25" t="s">
        <v>203</v>
      </c>
      <c r="B4" s="101" t="s">
        <v>246</v>
      </c>
      <c r="C4" s="101" t="s">
        <v>247</v>
      </c>
      <c r="D4" s="101" t="s">
        <v>241</v>
      </c>
      <c r="E4" s="101" t="s">
        <v>242</v>
      </c>
      <c r="F4" s="101" t="s">
        <v>243</v>
      </c>
      <c r="G4" s="101" t="s">
        <v>248</v>
      </c>
      <c r="H4" s="101" t="s">
        <v>244</v>
      </c>
      <c r="I4" s="101" t="s">
        <v>245</v>
      </c>
      <c r="J4" s="101" t="s">
        <v>290</v>
      </c>
      <c r="K4" s="101" t="s">
        <v>339</v>
      </c>
      <c r="L4" s="101" t="s">
        <v>355</v>
      </c>
      <c r="M4" s="101" t="s">
        <v>360</v>
      </c>
      <c r="N4" s="101" t="s">
        <v>369</v>
      </c>
      <c r="O4" s="101" t="s">
        <v>374</v>
      </c>
      <c r="P4" s="101" t="s">
        <v>378</v>
      </c>
      <c r="Q4" s="101" t="s">
        <v>383</v>
      </c>
      <c r="R4" s="101" t="s">
        <v>386</v>
      </c>
      <c r="S4" s="101" t="s">
        <v>402</v>
      </c>
    </row>
    <row r="5" spans="1:24" s="14" customFormat="1" x14ac:dyDescent="0.25">
      <c r="A5" s="6" t="s">
        <v>12</v>
      </c>
      <c r="B5" s="132">
        <v>7723.24</v>
      </c>
      <c r="C5" s="132">
        <v>8665.65</v>
      </c>
      <c r="D5" s="107">
        <v>2301.9899999999998</v>
      </c>
      <c r="E5" s="107">
        <v>4756.87</v>
      </c>
      <c r="F5" s="107">
        <v>6946.49</v>
      </c>
      <c r="G5" s="107">
        <v>9280.94</v>
      </c>
      <c r="H5" s="107">
        <v>2090.8200000000002</v>
      </c>
      <c r="I5" s="107">
        <v>3579.87</v>
      </c>
      <c r="J5" s="107">
        <v>5327.8</v>
      </c>
      <c r="K5" s="107">
        <v>7263</v>
      </c>
      <c r="L5" s="107">
        <v>1660.9970000000001</v>
      </c>
      <c r="M5" s="107">
        <v>3618.8729601999999</v>
      </c>
      <c r="N5" s="107">
        <v>5553.6239999999998</v>
      </c>
      <c r="O5" s="107">
        <v>7862.2740000000003</v>
      </c>
      <c r="P5" s="107">
        <v>2484.1411405000003</v>
      </c>
      <c r="Q5" s="107">
        <v>5214.6726705999999</v>
      </c>
      <c r="R5" s="107">
        <v>7996.9567776000004</v>
      </c>
      <c r="S5" s="107">
        <v>11036.844168199999</v>
      </c>
    </row>
    <row r="6" spans="1:24" x14ac:dyDescent="0.25">
      <c r="A6" s="6" t="s">
        <v>204</v>
      </c>
      <c r="B6" s="109">
        <v>5.6130000000000004</v>
      </c>
      <c r="C6" s="109">
        <v>4.1120000000000001</v>
      </c>
      <c r="D6" s="109">
        <v>9.42</v>
      </c>
      <c r="E6" s="109">
        <v>5.57</v>
      </c>
      <c r="F6" s="109">
        <v>1.91</v>
      </c>
      <c r="G6" s="109">
        <v>-0.28000000000000003</v>
      </c>
      <c r="H6" s="109">
        <v>-13.749000000000001</v>
      </c>
      <c r="I6" s="109">
        <v>-27.12</v>
      </c>
      <c r="J6" s="109">
        <v>-23.47</v>
      </c>
      <c r="K6" s="109">
        <v>-21</v>
      </c>
      <c r="L6" s="109">
        <v>-15.3</v>
      </c>
      <c r="M6" s="109">
        <v>7.2350000000000003</v>
      </c>
      <c r="N6" s="109">
        <v>9.1240000000000006</v>
      </c>
      <c r="O6" s="109">
        <v>10.553000000000001</v>
      </c>
      <c r="P6" s="109">
        <v>25.486999999999998</v>
      </c>
      <c r="Q6" s="109">
        <v>19.831</v>
      </c>
      <c r="R6" s="109">
        <v>18.370999999999999</v>
      </c>
      <c r="S6" s="109">
        <v>16.891999999999999</v>
      </c>
    </row>
    <row r="7" spans="1:24" x14ac:dyDescent="0.25">
      <c r="A7" s="6" t="s">
        <v>2</v>
      </c>
      <c r="B7" s="132">
        <v>1097.7</v>
      </c>
      <c r="C7" s="132">
        <v>1188.1400000000001</v>
      </c>
      <c r="D7" s="107">
        <v>315.73</v>
      </c>
      <c r="E7" s="107">
        <v>733.24</v>
      </c>
      <c r="F7" s="107">
        <v>876.93</v>
      </c>
      <c r="G7" s="107">
        <v>1058.0899999999999</v>
      </c>
      <c r="H7" s="107">
        <v>221.05</v>
      </c>
      <c r="I7" s="107">
        <v>217.45</v>
      </c>
      <c r="J7" s="107">
        <v>313.38</v>
      </c>
      <c r="K7" s="107">
        <v>456</v>
      </c>
      <c r="L7" s="107">
        <v>103.381</v>
      </c>
      <c r="M7" s="107">
        <v>300.26331659999914</v>
      </c>
      <c r="N7" s="107">
        <v>499.13299999999998</v>
      </c>
      <c r="O7" s="107">
        <v>663.48099999999999</v>
      </c>
      <c r="P7" s="107">
        <v>235.95041320000018</v>
      </c>
      <c r="Q7" s="107">
        <v>469.23302700000073</v>
      </c>
      <c r="R7" s="107">
        <v>786.44912140000099</v>
      </c>
      <c r="S7" s="107">
        <v>1110.7057459000018</v>
      </c>
    </row>
    <row r="8" spans="1:24" x14ac:dyDescent="0.25">
      <c r="A8" s="6" t="s">
        <v>55</v>
      </c>
      <c r="B8" s="151">
        <v>14.21</v>
      </c>
      <c r="C8" s="151">
        <v>13.71</v>
      </c>
      <c r="D8" s="109">
        <v>13.72</v>
      </c>
      <c r="E8" s="109">
        <v>15.41</v>
      </c>
      <c r="F8" s="109">
        <v>12.62</v>
      </c>
      <c r="G8" s="109">
        <v>11.4</v>
      </c>
      <c r="H8" s="109">
        <v>10.57</v>
      </c>
      <c r="I8" s="109">
        <v>6.07</v>
      </c>
      <c r="J8" s="109">
        <v>5.88</v>
      </c>
      <c r="K8" s="109">
        <v>6.3</v>
      </c>
      <c r="L8" s="109">
        <v>6.2240000000000002</v>
      </c>
      <c r="M8" s="109">
        <v>8.2971499663642696</v>
      </c>
      <c r="N8" s="109">
        <v>8.9879999999999995</v>
      </c>
      <c r="O8" s="109">
        <v>8.4390000000000001</v>
      </c>
      <c r="P8" s="109">
        <v>9.4982692147882055</v>
      </c>
      <c r="Q8" s="109">
        <v>8.9983217862456755</v>
      </c>
      <c r="R8" s="109">
        <v>9.8343550336909988</v>
      </c>
      <c r="S8" s="109">
        <v>10.063617180536323</v>
      </c>
    </row>
    <row r="9" spans="1:24" x14ac:dyDescent="0.25">
      <c r="A9" s="6" t="s">
        <v>356</v>
      </c>
      <c r="B9" s="132">
        <v>1097.7</v>
      </c>
      <c r="C9" s="132">
        <v>1188.1400000000001</v>
      </c>
      <c r="D9" s="107">
        <v>315.73</v>
      </c>
      <c r="E9" s="107">
        <v>643.24</v>
      </c>
      <c r="F9" s="107">
        <v>908.93</v>
      </c>
      <c r="G9" s="107">
        <v>1090.0899999999999</v>
      </c>
      <c r="H9" s="107">
        <v>221.05</v>
      </c>
      <c r="I9" s="107">
        <v>217.45</v>
      </c>
      <c r="J9" s="107">
        <v>390.38</v>
      </c>
      <c r="K9" s="107">
        <v>533</v>
      </c>
      <c r="L9" s="107">
        <v>103.381</v>
      </c>
      <c r="M9" s="107">
        <v>300.26331659999914</v>
      </c>
      <c r="N9" s="107">
        <v>499.13299999999998</v>
      </c>
      <c r="O9" s="107">
        <v>663.48099999999999</v>
      </c>
      <c r="P9" s="107">
        <v>235.95041320000018</v>
      </c>
      <c r="Q9" s="107">
        <v>504.08202700000044</v>
      </c>
      <c r="R9" s="107">
        <v>821.29812140000115</v>
      </c>
      <c r="S9" s="107">
        <v>1145.554745900002</v>
      </c>
    </row>
    <row r="10" spans="1:24" x14ac:dyDescent="0.25">
      <c r="A10" s="6" t="s">
        <v>213</v>
      </c>
      <c r="B10" s="151">
        <v>14.21</v>
      </c>
      <c r="C10" s="151">
        <v>13.71</v>
      </c>
      <c r="D10" s="109">
        <v>13.72</v>
      </c>
      <c r="E10" s="109">
        <v>13.52</v>
      </c>
      <c r="F10" s="109">
        <v>13.08</v>
      </c>
      <c r="G10" s="109">
        <v>11.7454559818161</v>
      </c>
      <c r="H10" s="109">
        <v>10.57</v>
      </c>
      <c r="I10" s="109">
        <v>6.07</v>
      </c>
      <c r="J10" s="109">
        <v>7.33</v>
      </c>
      <c r="K10" s="109">
        <v>7.3</v>
      </c>
      <c r="L10" s="109">
        <v>6.2240000000000002</v>
      </c>
      <c r="M10" s="109">
        <v>8.2971499663642749</v>
      </c>
      <c r="N10" s="109">
        <v>8.9879999999999995</v>
      </c>
      <c r="O10" s="109">
        <v>8.4390000000000001</v>
      </c>
      <c r="P10" s="109">
        <v>9.4982692147882055</v>
      </c>
      <c r="Q10" s="109">
        <v>9.666609178405043</v>
      </c>
      <c r="R10" s="109">
        <v>10.270133304965572</v>
      </c>
      <c r="S10" s="109">
        <v>10.379368671351145</v>
      </c>
    </row>
    <row r="11" spans="1:24" x14ac:dyDescent="0.25">
      <c r="A11" s="6" t="s">
        <v>11</v>
      </c>
      <c r="B11" s="132">
        <v>1060.42</v>
      </c>
      <c r="C11" s="132">
        <v>1143</v>
      </c>
      <c r="D11" s="107">
        <v>301.19</v>
      </c>
      <c r="E11" s="107">
        <v>701.96</v>
      </c>
      <c r="F11" s="107">
        <v>827.51</v>
      </c>
      <c r="G11" s="107">
        <v>992.45</v>
      </c>
      <c r="H11" s="107">
        <v>205.07</v>
      </c>
      <c r="I11" s="107">
        <v>186.94</v>
      </c>
      <c r="J11" s="107">
        <v>267.82</v>
      </c>
      <c r="K11" s="107">
        <v>387</v>
      </c>
      <c r="L11" s="107">
        <v>87.525000000000006</v>
      </c>
      <c r="M11" s="107">
        <v>268.05911009999909</v>
      </c>
      <c r="N11" s="107">
        <v>450.92700000000002</v>
      </c>
      <c r="O11" s="107">
        <v>591.577</v>
      </c>
      <c r="P11" s="107">
        <v>198.56584320000016</v>
      </c>
      <c r="Q11" s="107">
        <v>394.5832518000002</v>
      </c>
      <c r="R11" s="107">
        <v>671.43363979999992</v>
      </c>
      <c r="S11" s="107">
        <v>955.41721060000123</v>
      </c>
    </row>
    <row r="12" spans="1:24" x14ac:dyDescent="0.25">
      <c r="A12" s="6" t="s">
        <v>30</v>
      </c>
      <c r="B12" s="151">
        <v>13.73</v>
      </c>
      <c r="C12" s="151">
        <v>13.19</v>
      </c>
      <c r="D12" s="109">
        <v>13.08</v>
      </c>
      <c r="E12" s="109">
        <v>14.76</v>
      </c>
      <c r="F12" s="109">
        <v>11.91</v>
      </c>
      <c r="G12" s="109">
        <v>10.69</v>
      </c>
      <c r="H12" s="109">
        <v>9.81</v>
      </c>
      <c r="I12" s="109">
        <v>5.22</v>
      </c>
      <c r="J12" s="109">
        <v>5.03</v>
      </c>
      <c r="K12" s="109">
        <v>5.3</v>
      </c>
      <c r="L12" s="109">
        <v>5.2690000000000001</v>
      </c>
      <c r="M12" s="109">
        <v>7.4072539447526236</v>
      </c>
      <c r="N12" s="109">
        <v>8.1199999999999992</v>
      </c>
      <c r="O12" s="109">
        <v>7.524</v>
      </c>
      <c r="P12" s="109">
        <v>7.9933398293155618</v>
      </c>
      <c r="Q12" s="109">
        <v>7.5667884970927437</v>
      </c>
      <c r="R12" s="109">
        <v>8.3961144029279815</v>
      </c>
      <c r="S12" s="109">
        <v>8.6566159315069697</v>
      </c>
    </row>
    <row r="13" spans="1:24" x14ac:dyDescent="0.25">
      <c r="A13" s="6" t="s">
        <v>357</v>
      </c>
      <c r="B13" s="132">
        <v>1060.42</v>
      </c>
      <c r="C13" s="132">
        <v>1143</v>
      </c>
      <c r="D13" s="107">
        <v>301.19</v>
      </c>
      <c r="E13" s="117">
        <v>611.96</v>
      </c>
      <c r="F13" s="117">
        <v>859.51</v>
      </c>
      <c r="G13" s="117">
        <v>1024.45</v>
      </c>
      <c r="H13" s="109">
        <v>205</v>
      </c>
      <c r="I13" s="107">
        <v>186.94</v>
      </c>
      <c r="J13" s="180">
        <v>344.82</v>
      </c>
      <c r="K13" s="180">
        <v>463.59</v>
      </c>
      <c r="L13" s="107">
        <v>87.525000000000006</v>
      </c>
      <c r="M13" s="107">
        <v>268.05911009999909</v>
      </c>
      <c r="N13" s="107">
        <v>450.92700000000002</v>
      </c>
      <c r="O13" s="107">
        <v>591.577</v>
      </c>
      <c r="P13" s="107">
        <v>198.56584320000016</v>
      </c>
      <c r="Q13" s="107">
        <v>429.4322517999999</v>
      </c>
      <c r="R13" s="107">
        <v>706.28263980000008</v>
      </c>
      <c r="S13" s="107">
        <v>990.26621060000139</v>
      </c>
      <c r="T13" s="117"/>
      <c r="U13" s="117"/>
      <c r="V13" s="180"/>
      <c r="W13" s="180"/>
      <c r="X13" s="180"/>
    </row>
    <row r="14" spans="1:24" ht="17.25" customHeight="1" x14ac:dyDescent="0.25">
      <c r="A14" s="6" t="s">
        <v>214</v>
      </c>
      <c r="B14" s="151">
        <v>13.73</v>
      </c>
      <c r="C14" s="151">
        <v>13.19</v>
      </c>
      <c r="D14" s="109">
        <v>13.08</v>
      </c>
      <c r="E14" s="109">
        <v>12.86</v>
      </c>
      <c r="F14" s="109">
        <v>12.37</v>
      </c>
      <c r="G14" s="109">
        <v>11.04</v>
      </c>
      <c r="H14" s="109">
        <v>9.81</v>
      </c>
      <c r="I14" s="109">
        <v>5.22</v>
      </c>
      <c r="J14" s="109">
        <v>6.47</v>
      </c>
      <c r="K14" s="109">
        <v>6.4</v>
      </c>
      <c r="L14" s="109">
        <v>5.2690000000000001</v>
      </c>
      <c r="M14" s="109">
        <v>7.4072539447526005</v>
      </c>
      <c r="N14" s="109">
        <v>8.1199999999999992</v>
      </c>
      <c r="O14" s="109">
        <v>7.524</v>
      </c>
      <c r="P14" s="109">
        <v>7.9933398293155502</v>
      </c>
      <c r="Q14" s="109">
        <v>8.2350758892520961</v>
      </c>
      <c r="R14" s="109">
        <v>8.8318926742025532</v>
      </c>
      <c r="S14" s="109">
        <v>8.9723674223217689</v>
      </c>
    </row>
    <row r="15" spans="1:24" x14ac:dyDescent="0.25">
      <c r="A15" s="6" t="s">
        <v>51</v>
      </c>
      <c r="B15" s="132">
        <v>1051.69</v>
      </c>
      <c r="C15" s="132">
        <v>1134.01</v>
      </c>
      <c r="D15" s="107">
        <v>298.26</v>
      </c>
      <c r="E15" s="107">
        <v>698.18</v>
      </c>
      <c r="F15" s="107">
        <v>820.22</v>
      </c>
      <c r="G15" s="107">
        <v>977.68</v>
      </c>
      <c r="H15" s="107">
        <v>203.15</v>
      </c>
      <c r="I15" s="107">
        <v>176.96</v>
      </c>
      <c r="J15" s="107">
        <v>249.52</v>
      </c>
      <c r="K15" s="107">
        <v>363</v>
      </c>
      <c r="L15" s="107">
        <v>83.192999999999998</v>
      </c>
      <c r="M15" s="107">
        <v>258.72006149999902</v>
      </c>
      <c r="N15" s="107">
        <v>436.464</v>
      </c>
      <c r="O15" s="107">
        <v>587.42700000000002</v>
      </c>
      <c r="P15" s="107">
        <v>203.13416140000032</v>
      </c>
      <c r="Q15" s="107">
        <v>391.11317799999995</v>
      </c>
      <c r="R15" s="107">
        <v>646.30107259999875</v>
      </c>
      <c r="S15" s="107">
        <v>894.76954979999698</v>
      </c>
    </row>
    <row r="16" spans="1:24" x14ac:dyDescent="0.25">
      <c r="A16" s="6" t="s">
        <v>26</v>
      </c>
      <c r="B16" s="132">
        <v>786.29</v>
      </c>
      <c r="C16" s="132">
        <v>952.4</v>
      </c>
      <c r="D16" s="107">
        <v>241.03</v>
      </c>
      <c r="E16" s="107">
        <v>366.75</v>
      </c>
      <c r="F16" s="107">
        <v>495.11</v>
      </c>
      <c r="G16" s="107">
        <v>663.46</v>
      </c>
      <c r="H16" s="107">
        <v>159.04</v>
      </c>
      <c r="I16" s="107">
        <v>131.07</v>
      </c>
      <c r="J16" s="107">
        <v>207.8</v>
      </c>
      <c r="K16" s="107">
        <v>278</v>
      </c>
      <c r="L16" s="107">
        <v>55.395000000000003</v>
      </c>
      <c r="M16" s="107">
        <v>223.24681929999934</v>
      </c>
      <c r="N16" s="107">
        <v>358.26100000000002</v>
      </c>
      <c r="O16" s="107">
        <v>486.78800000000001</v>
      </c>
      <c r="P16" s="107">
        <v>154.95435450000031</v>
      </c>
      <c r="Q16" s="107">
        <v>286.89954310000007</v>
      </c>
      <c r="R16" s="107">
        <v>482.0632662999991</v>
      </c>
      <c r="S16" s="107">
        <v>686.11048259999961</v>
      </c>
    </row>
    <row r="17" spans="1:19" x14ac:dyDescent="0.25">
      <c r="A17" s="6" t="s">
        <v>184</v>
      </c>
      <c r="B17" s="132">
        <v>-166.17</v>
      </c>
      <c r="C17" s="132">
        <v>-168.75</v>
      </c>
      <c r="D17" s="107">
        <v>-22.14</v>
      </c>
      <c r="E17" s="107">
        <v>-47.63</v>
      </c>
      <c r="F17" s="107">
        <v>-125.35</v>
      </c>
      <c r="G17" s="107">
        <v>-257.05</v>
      </c>
      <c r="H17" s="107">
        <v>-104.01</v>
      </c>
      <c r="I17" s="107">
        <v>-147.35</v>
      </c>
      <c r="J17" s="107">
        <v>-204.77</v>
      </c>
      <c r="K17" s="107">
        <v>-273</v>
      </c>
      <c r="L17" s="107">
        <v>-33.665999999999997</v>
      </c>
      <c r="M17" s="107">
        <v>-53.219994100000001</v>
      </c>
      <c r="N17" s="107">
        <v>-75.436999999999998</v>
      </c>
      <c r="O17" s="107">
        <v>-159.37899999999999</v>
      </c>
      <c r="P17" s="107">
        <v>-17.8252825</v>
      </c>
      <c r="Q17" s="107">
        <v>-39.779435200000002</v>
      </c>
      <c r="R17" s="107">
        <v>-63.321159700000003</v>
      </c>
      <c r="S17" s="107">
        <v>-138.93926539999998</v>
      </c>
    </row>
    <row r="18" spans="1:19" x14ac:dyDescent="0.25">
      <c r="A18" s="6" t="s">
        <v>7</v>
      </c>
      <c r="B18" s="132">
        <v>1167.06</v>
      </c>
      <c r="C18" s="132">
        <v>1131.33</v>
      </c>
      <c r="D18" s="107">
        <v>216.95</v>
      </c>
      <c r="E18" s="107">
        <v>648.54999999999995</v>
      </c>
      <c r="F18" s="107">
        <v>782.94</v>
      </c>
      <c r="G18" s="107">
        <v>1138.1099999999999</v>
      </c>
      <c r="H18" s="107">
        <v>16.09</v>
      </c>
      <c r="I18" s="107">
        <v>46.73</v>
      </c>
      <c r="J18" s="107">
        <v>109.81</v>
      </c>
      <c r="K18" s="107">
        <v>570</v>
      </c>
      <c r="L18" s="107">
        <v>23.210999999999999</v>
      </c>
      <c r="M18" s="107">
        <v>245.96102979999912</v>
      </c>
      <c r="N18" s="107">
        <v>657.49599999999998</v>
      </c>
      <c r="O18" s="107">
        <v>1116.2449999999999</v>
      </c>
      <c r="P18" s="107">
        <v>-41.62611459999988</v>
      </c>
      <c r="Q18" s="107">
        <v>46.160679900000261</v>
      </c>
      <c r="R18" s="107">
        <v>102.30424070000001</v>
      </c>
      <c r="S18" s="107">
        <v>635.64487280000105</v>
      </c>
    </row>
    <row r="19" spans="1:19" x14ac:dyDescent="0.25">
      <c r="A19" s="6" t="s">
        <v>212</v>
      </c>
      <c r="B19" s="150">
        <v>2.74</v>
      </c>
      <c r="C19" s="150">
        <v>3.31</v>
      </c>
      <c r="D19" s="108">
        <v>0.84</v>
      </c>
      <c r="E19" s="108">
        <v>1.28</v>
      </c>
      <c r="F19" s="108">
        <v>1.72</v>
      </c>
      <c r="G19" s="108">
        <v>2.31</v>
      </c>
      <c r="H19" s="108">
        <v>0.55000000000000004</v>
      </c>
      <c r="I19" s="108">
        <v>0.46</v>
      </c>
      <c r="J19" s="108">
        <v>0.72</v>
      </c>
      <c r="K19" s="108">
        <v>0.97</v>
      </c>
      <c r="L19" s="108">
        <v>0.193</v>
      </c>
      <c r="M19" s="108">
        <v>0.77678775264011857</v>
      </c>
      <c r="N19" s="108">
        <v>1.2470000000000001</v>
      </c>
      <c r="O19" s="108">
        <v>1.694</v>
      </c>
      <c r="P19" s="108">
        <v>0.53916398527544451</v>
      </c>
      <c r="Q19" s="108">
        <v>0.99826753194922135</v>
      </c>
      <c r="R19" s="108">
        <v>1.6773400957454574</v>
      </c>
      <c r="S19" s="108">
        <v>2.3873227914861515</v>
      </c>
    </row>
    <row r="20" spans="1:19" x14ac:dyDescent="0.25">
      <c r="A20" s="6" t="s">
        <v>8</v>
      </c>
      <c r="B20" s="139">
        <v>-480.81</v>
      </c>
      <c r="C20" s="139">
        <v>-225.78</v>
      </c>
      <c r="D20" s="107">
        <v>-392.16</v>
      </c>
      <c r="E20" s="107">
        <v>215.42</v>
      </c>
      <c r="F20" s="107">
        <v>6267.47</v>
      </c>
      <c r="G20" s="107">
        <v>1025.4100000000001</v>
      </c>
      <c r="H20" s="107">
        <v>1088.3800000000001</v>
      </c>
      <c r="I20" s="107">
        <v>1029.7</v>
      </c>
      <c r="J20" s="107">
        <v>1004.26</v>
      </c>
      <c r="K20" s="107">
        <v>549</v>
      </c>
      <c r="L20" s="158">
        <v>546.48900000000003</v>
      </c>
      <c r="M20" s="158">
        <v>406.77305510000008</v>
      </c>
      <c r="N20" s="158">
        <v>33.314999999999998</v>
      </c>
      <c r="O20" s="158">
        <v>1704.8440000000001</v>
      </c>
      <c r="P20" s="158">
        <v>1836.1670187000002</v>
      </c>
      <c r="Q20" s="158">
        <v>2195.7302107999994</v>
      </c>
      <c r="R20" s="158">
        <v>2710.5257208000003</v>
      </c>
      <c r="S20" s="158">
        <v>2050.1884957000002</v>
      </c>
    </row>
    <row r="21" spans="1:19" x14ac:dyDescent="0.25">
      <c r="A21" s="6" t="s">
        <v>209</v>
      </c>
      <c r="B21" s="139">
        <v>1253.0151379000013</v>
      </c>
      <c r="C21" s="139">
        <v>1362.958276799998</v>
      </c>
      <c r="D21" s="107">
        <v>1438.1</v>
      </c>
      <c r="E21" s="107">
        <v>1528.2</v>
      </c>
      <c r="F21" s="107">
        <v>1383.52</v>
      </c>
      <c r="G21" s="107">
        <v>1279.8599999999999</v>
      </c>
      <c r="H21" s="107">
        <v>1195.69</v>
      </c>
      <c r="I21" s="107">
        <v>786.45</v>
      </c>
      <c r="J21" s="107">
        <v>743.54</v>
      </c>
      <c r="K21" s="107">
        <v>684</v>
      </c>
      <c r="L21" s="158">
        <v>563.31500000000005</v>
      </c>
      <c r="M21" s="158">
        <v>757.51072749999946</v>
      </c>
      <c r="N21" s="158">
        <v>859.98800000000006</v>
      </c>
      <c r="O21" s="158">
        <v>886.32600000000002</v>
      </c>
      <c r="P21" s="158">
        <v>1030.0750838999993</v>
      </c>
      <c r="Q21" s="158">
        <v>1075.1829641999984</v>
      </c>
      <c r="R21" s="158">
        <v>1204.0606145000065</v>
      </c>
      <c r="S21" s="158">
        <v>1368.8730680999993</v>
      </c>
    </row>
    <row r="22" spans="1:19" x14ac:dyDescent="0.25">
      <c r="A22" s="6" t="s">
        <v>205</v>
      </c>
      <c r="B22" s="134">
        <v>-0.38372406841454459</v>
      </c>
      <c r="C22" s="134">
        <v>-0.16565148254580842</v>
      </c>
      <c r="D22" s="109">
        <v>-0.27</v>
      </c>
      <c r="E22" s="109">
        <v>0.14000000000000001</v>
      </c>
      <c r="F22" s="109">
        <v>4.53</v>
      </c>
      <c r="G22" s="109">
        <v>0.8</v>
      </c>
      <c r="H22" s="109">
        <v>0.91</v>
      </c>
      <c r="I22" s="109">
        <v>1.31</v>
      </c>
      <c r="J22" s="109">
        <v>1.35</v>
      </c>
      <c r="K22" s="109">
        <v>0.8</v>
      </c>
      <c r="L22" s="186">
        <v>0.97</v>
      </c>
      <c r="M22" s="186">
        <v>0.53698652749442455</v>
      </c>
      <c r="N22" s="186">
        <v>3.9E-2</v>
      </c>
      <c r="O22" s="186">
        <v>1.923</v>
      </c>
      <c r="P22" s="186">
        <v>1.7825564829197025</v>
      </c>
      <c r="Q22" s="186">
        <v>2.0421921513923511</v>
      </c>
      <c r="R22" s="186">
        <v>2.251153877270176</v>
      </c>
      <c r="S22" s="186">
        <v>1.497719944586001</v>
      </c>
    </row>
    <row r="23" spans="1:19" x14ac:dyDescent="0.25">
      <c r="A23" s="6" t="s">
        <v>206</v>
      </c>
      <c r="B23" s="134">
        <v>13.791853015834601</v>
      </c>
      <c r="C23" s="134">
        <v>16.3087248322148</v>
      </c>
      <c r="D23" s="109">
        <v>16.600000000000001</v>
      </c>
      <c r="E23" s="109">
        <v>16.495812544566402</v>
      </c>
      <c r="F23" s="109">
        <v>17.092084293915399</v>
      </c>
      <c r="G23" s="109">
        <v>17.7</v>
      </c>
      <c r="H23" s="109">
        <v>18.2</v>
      </c>
      <c r="I23" s="109">
        <v>19.920000000000002</v>
      </c>
      <c r="J23" s="109">
        <v>20.21</v>
      </c>
      <c r="K23" s="109">
        <v>19.899999999999999</v>
      </c>
      <c r="L23" s="186">
        <v>19.399999999999999</v>
      </c>
      <c r="M23" s="186">
        <v>17.437000000000001</v>
      </c>
      <c r="N23" s="186">
        <v>15.975</v>
      </c>
      <c r="O23" s="186">
        <v>14.942</v>
      </c>
      <c r="P23" s="186">
        <v>14.377000000000001</v>
      </c>
      <c r="Q23" s="186">
        <v>14.622999999999999</v>
      </c>
      <c r="R23" s="186">
        <v>15.551</v>
      </c>
      <c r="S23" s="186">
        <v>16.715</v>
      </c>
    </row>
    <row r="24" spans="1:19" x14ac:dyDescent="0.25">
      <c r="A24" s="6" t="s">
        <v>207</v>
      </c>
      <c r="B24" s="109">
        <v>287.39999999999998</v>
      </c>
      <c r="C24" s="109">
        <v>287.39999999999998</v>
      </c>
      <c r="D24" s="109">
        <v>287.39999999999998</v>
      </c>
      <c r="E24" s="109">
        <v>287.39999999999998</v>
      </c>
      <c r="F24" s="109">
        <v>287.39999999999998</v>
      </c>
      <c r="G24" s="109">
        <v>287.39999999999998</v>
      </c>
      <c r="H24" s="109">
        <v>287.39999999999998</v>
      </c>
      <c r="I24" s="109">
        <v>287.39999999999998</v>
      </c>
      <c r="J24" s="109">
        <v>287.39999999999998</v>
      </c>
      <c r="K24" s="109">
        <v>287.39999999999998</v>
      </c>
      <c r="L24" s="109">
        <v>287.39999999999998</v>
      </c>
      <c r="M24" s="109">
        <v>287.39744999999999</v>
      </c>
      <c r="N24" s="109">
        <v>287.39699999999999</v>
      </c>
      <c r="O24" s="109">
        <v>287.39699999999999</v>
      </c>
      <c r="P24" s="109">
        <v>287.39744999999999</v>
      </c>
      <c r="Q24" s="109">
        <v>287.39744999999999</v>
      </c>
      <c r="R24" s="109">
        <v>287.39744999999999</v>
      </c>
      <c r="S24" s="109">
        <v>287.39744999999994</v>
      </c>
    </row>
    <row r="25" spans="1:19" x14ac:dyDescent="0.25">
      <c r="A25" s="6" t="s">
        <v>208</v>
      </c>
      <c r="B25" s="132">
        <v>3183</v>
      </c>
      <c r="C25" s="132">
        <v>3555</v>
      </c>
      <c r="D25" s="107">
        <v>3557.93</v>
      </c>
      <c r="E25" s="107">
        <v>3565</v>
      </c>
      <c r="F25" s="107">
        <v>3709.8</v>
      </c>
      <c r="G25" s="107">
        <v>3623.95</v>
      </c>
      <c r="H25" s="107">
        <v>3608</v>
      </c>
      <c r="I25" s="107">
        <v>3591</v>
      </c>
      <c r="J25" s="107">
        <v>3520</v>
      </c>
      <c r="K25" s="107">
        <v>3515</v>
      </c>
      <c r="L25" s="107">
        <v>3436.9929999999999</v>
      </c>
      <c r="M25" s="107">
        <v>3406.9706000000001</v>
      </c>
      <c r="N25" s="107">
        <v>3407.971</v>
      </c>
      <c r="O25" s="107">
        <v>3972.971</v>
      </c>
      <c r="P25" s="107">
        <v>3981.5</v>
      </c>
      <c r="Q25" s="107">
        <v>3973</v>
      </c>
      <c r="R25" s="107">
        <v>4030.3555000000001</v>
      </c>
      <c r="S25" s="107">
        <v>4022</v>
      </c>
    </row>
    <row r="27" spans="1:19" x14ac:dyDescent="0.25">
      <c r="A27" s="6" t="s">
        <v>211</v>
      </c>
    </row>
    <row r="28" spans="1:19" x14ac:dyDescent="0.25">
      <c r="A28" s="6" t="s">
        <v>210</v>
      </c>
    </row>
  </sheetData>
  <hyperlinks>
    <hyperlink ref="A2" location="Content!A1" display="Back to Content"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6"/>
  <sheetViews>
    <sheetView zoomScale="90" zoomScaleNormal="90" workbookViewId="0">
      <pane xSplit="1" ySplit="5" topLeftCell="B6" activePane="bottomRight" state="frozen"/>
      <selection pane="topRight" activeCell="B1" sqref="B1"/>
      <selection pane="bottomLeft" activeCell="A6" sqref="A6"/>
      <selection pane="bottomRight" activeCell="B1" sqref="B1"/>
    </sheetView>
  </sheetViews>
  <sheetFormatPr defaultRowHeight="15" x14ac:dyDescent="0.25"/>
  <cols>
    <col min="1" max="1" width="32.42578125" customWidth="1"/>
    <col min="3" max="4" width="9.140625" customWidth="1"/>
  </cols>
  <sheetData>
    <row r="1" spans="1:17" x14ac:dyDescent="0.25">
      <c r="A1" s="3" t="s">
        <v>278</v>
      </c>
    </row>
    <row r="2" spans="1:17" x14ac:dyDescent="0.25">
      <c r="A2" s="89" t="s">
        <v>202</v>
      </c>
    </row>
    <row r="3" spans="1:17" x14ac:dyDescent="0.25">
      <c r="A3" s="89"/>
    </row>
    <row r="4" spans="1:17" x14ac:dyDescent="0.25">
      <c r="A4" s="3" t="s">
        <v>19</v>
      </c>
    </row>
    <row r="5" spans="1:17" x14ac:dyDescent="0.25">
      <c r="A5" s="25" t="s">
        <v>203</v>
      </c>
      <c r="B5" s="100" t="s">
        <v>21</v>
      </c>
      <c r="C5" s="100" t="s">
        <v>22</v>
      </c>
      <c r="D5" s="100" t="s">
        <v>20</v>
      </c>
      <c r="E5" s="100" t="s">
        <v>23</v>
      </c>
      <c r="F5" s="100" t="s">
        <v>24</v>
      </c>
      <c r="G5" s="100" t="s">
        <v>264</v>
      </c>
      <c r="H5" s="100" t="s">
        <v>289</v>
      </c>
      <c r="I5" s="100" t="s">
        <v>338</v>
      </c>
      <c r="J5" s="100" t="s">
        <v>354</v>
      </c>
      <c r="K5" s="100" t="s">
        <v>359</v>
      </c>
      <c r="L5" s="100" t="s">
        <v>368</v>
      </c>
      <c r="M5" s="192" t="s">
        <v>373</v>
      </c>
      <c r="N5" s="192" t="s">
        <v>377</v>
      </c>
      <c r="O5" s="192" t="s">
        <v>382</v>
      </c>
      <c r="P5" s="192" t="s">
        <v>385</v>
      </c>
      <c r="Q5" s="192" t="s">
        <v>401</v>
      </c>
    </row>
    <row r="6" spans="1:17" s="14" customFormat="1" x14ac:dyDescent="0.25">
      <c r="A6" s="3" t="s">
        <v>14</v>
      </c>
      <c r="B6" s="62"/>
      <c r="C6" s="62"/>
      <c r="D6" s="62"/>
      <c r="E6" s="62"/>
      <c r="F6" s="62"/>
      <c r="G6"/>
      <c r="H6"/>
      <c r="I6"/>
      <c r="J6"/>
      <c r="K6"/>
      <c r="L6"/>
    </row>
    <row r="7" spans="1:17" s="14" customFormat="1" x14ac:dyDescent="0.25">
      <c r="A7" t="s">
        <v>16</v>
      </c>
      <c r="B7" s="68">
        <v>9.4211062681328794</v>
      </c>
      <c r="C7" s="68">
        <v>2.08613178222725</v>
      </c>
      <c r="D7" s="68">
        <v>-5.1431265266887198</v>
      </c>
      <c r="E7" s="68">
        <v>-6.1526466175236196</v>
      </c>
      <c r="F7" s="69">
        <v>-13.74971</v>
      </c>
      <c r="G7" s="69">
        <v>-39.887799999999999</v>
      </c>
      <c r="H7" s="69">
        <v>-16.059999999999999</v>
      </c>
      <c r="I7" s="69">
        <v>-13.21</v>
      </c>
      <c r="J7" s="116">
        <v>-15.311</v>
      </c>
      <c r="K7" s="116">
        <v>38.444000000000003</v>
      </c>
      <c r="L7" s="116">
        <v>12.791</v>
      </c>
      <c r="M7" s="116">
        <v>14.180999999999999</v>
      </c>
      <c r="N7" s="116">
        <v>25.486999999999998</v>
      </c>
      <c r="O7" s="116">
        <v>15.098000000000001</v>
      </c>
      <c r="P7" s="116">
        <v>15.79</v>
      </c>
      <c r="Q7" s="116">
        <v>13.39</v>
      </c>
    </row>
    <row r="8" spans="1:17" s="14" customFormat="1" x14ac:dyDescent="0.25">
      <c r="A8" s="14" t="s">
        <v>18</v>
      </c>
      <c r="B8" s="68">
        <v>6.1953088677245498</v>
      </c>
      <c r="C8" s="68">
        <v>6.7085498287561496</v>
      </c>
      <c r="D8" s="68">
        <v>3.2321408129912998</v>
      </c>
      <c r="E8" s="68">
        <v>0.429253291445164</v>
      </c>
      <c r="F8" s="69">
        <v>1.71268</v>
      </c>
      <c r="G8" s="69">
        <v>0.83079999999999998</v>
      </c>
      <c r="H8" s="69">
        <v>-0.63</v>
      </c>
      <c r="I8" s="69">
        <v>-0.38</v>
      </c>
      <c r="J8" s="114">
        <v>0</v>
      </c>
      <c r="K8" s="114">
        <v>0</v>
      </c>
      <c r="L8" s="114">
        <v>0</v>
      </c>
      <c r="M8" s="114">
        <v>5.1390000000000002</v>
      </c>
      <c r="N8" s="114">
        <v>19.908999999999999</v>
      </c>
      <c r="O8" s="114">
        <v>17.893000000000001</v>
      </c>
      <c r="P8" s="114">
        <v>20.434000000000001</v>
      </c>
      <c r="Q8" s="114">
        <v>10.349</v>
      </c>
    </row>
    <row r="9" spans="1:17" s="14" customFormat="1" x14ac:dyDescent="0.25">
      <c r="A9" s="14" t="s">
        <v>388</v>
      </c>
      <c r="B9" s="68"/>
      <c r="C9" s="68"/>
      <c r="D9" s="68"/>
      <c r="E9" s="68"/>
      <c r="F9" s="69"/>
      <c r="G9" s="69"/>
      <c r="H9" s="69"/>
      <c r="I9" s="69"/>
      <c r="J9" s="114"/>
      <c r="K9" s="114"/>
      <c r="L9" s="114"/>
      <c r="M9" s="114"/>
      <c r="N9" s="114"/>
      <c r="O9" s="114"/>
      <c r="P9" s="114">
        <v>-1.337</v>
      </c>
      <c r="Q9" s="114">
        <v>-1.65</v>
      </c>
    </row>
    <row r="10" spans="1:17" s="14" customFormat="1" x14ac:dyDescent="0.25">
      <c r="A10" s="4" t="s">
        <v>17</v>
      </c>
      <c r="B10" s="71">
        <v>4.4454821361669303</v>
      </c>
      <c r="C10" s="71">
        <v>2.3605351953746001</v>
      </c>
      <c r="D10" s="71">
        <v>4.4621313130129501</v>
      </c>
      <c r="E10" s="71">
        <v>2.8036812994923199</v>
      </c>
      <c r="F10" s="70">
        <v>2.8637800000000002</v>
      </c>
      <c r="G10" s="70">
        <v>-0.28599999999999998</v>
      </c>
      <c r="H10" s="70">
        <v>-3.48</v>
      </c>
      <c r="I10" s="70">
        <v>-3.51</v>
      </c>
      <c r="J10" s="184">
        <v>-5.2460000000000004</v>
      </c>
      <c r="K10" s="184">
        <v>-6.9589999999999996</v>
      </c>
      <c r="L10" s="119">
        <v>-2.1030000000000002</v>
      </c>
      <c r="M10" s="119">
        <v>-3.5999999999999997E-2</v>
      </c>
      <c r="N10" s="119">
        <v>4.1609999999999996</v>
      </c>
      <c r="O10" s="119">
        <v>6.4740000000000002</v>
      </c>
      <c r="P10" s="119">
        <v>8.9179999999999993</v>
      </c>
      <c r="Q10" s="119">
        <v>9.5790000000000006</v>
      </c>
    </row>
    <row r="11" spans="1:17" s="14" customFormat="1" x14ac:dyDescent="0.25">
      <c r="A11" t="s">
        <v>15</v>
      </c>
      <c r="B11" s="69">
        <f t="shared" ref="B11:J11" si="0">SUM(B7:B10)</f>
        <v>20.06189727202436</v>
      </c>
      <c r="C11" s="69">
        <f t="shared" si="0"/>
        <v>11.155216806358</v>
      </c>
      <c r="D11" s="69">
        <f t="shared" si="0"/>
        <v>2.5511455993155301</v>
      </c>
      <c r="E11" s="69">
        <f t="shared" si="0"/>
        <v>-2.9197120265861356</v>
      </c>
      <c r="F11" s="69">
        <f t="shared" si="0"/>
        <v>-9.1732499999999995</v>
      </c>
      <c r="G11" s="69">
        <f t="shared" si="0"/>
        <v>-39.343000000000004</v>
      </c>
      <c r="H11" s="69">
        <f t="shared" si="0"/>
        <v>-20.169999999999998</v>
      </c>
      <c r="I11" s="69">
        <f t="shared" si="0"/>
        <v>-17.100000000000001</v>
      </c>
      <c r="J11" s="69">
        <f t="shared" si="0"/>
        <v>-20.557000000000002</v>
      </c>
      <c r="K11" s="69">
        <f t="shared" ref="K11:M11" si="1">SUM(K7:K10)</f>
        <v>31.485000000000003</v>
      </c>
      <c r="L11" s="189">
        <f t="shared" si="1"/>
        <v>10.688000000000001</v>
      </c>
      <c r="M11" s="189">
        <f t="shared" si="1"/>
        <v>19.283999999999999</v>
      </c>
      <c r="N11" s="189">
        <f>SUM(N7:N10)</f>
        <v>49.557000000000002</v>
      </c>
      <c r="O11" s="189">
        <v>39.465000000000003</v>
      </c>
      <c r="P11" s="189">
        <v>43.805</v>
      </c>
      <c r="Q11" s="189">
        <v>31.668000000000003</v>
      </c>
    </row>
    <row r="12" spans="1:17" s="14" customFormat="1" x14ac:dyDescent="0.25">
      <c r="A12"/>
      <c r="B12" s="62"/>
      <c r="C12" s="62"/>
      <c r="D12" s="62"/>
      <c r="E12" s="62"/>
      <c r="F12" s="62"/>
      <c r="G12" s="62"/>
      <c r="H12" s="62"/>
      <c r="I12" s="62"/>
      <c r="J12" s="62"/>
      <c r="K12" s="62"/>
      <c r="L12" s="62"/>
      <c r="M12" s="62"/>
      <c r="N12" s="62"/>
      <c r="O12" s="62"/>
      <c r="P12" s="62"/>
      <c r="Q12" s="62"/>
    </row>
    <row r="13" spans="1:17" s="14" customFormat="1" x14ac:dyDescent="0.25">
      <c r="A13" s="3" t="s">
        <v>10</v>
      </c>
      <c r="B13" s="62"/>
      <c r="C13" s="62"/>
      <c r="D13" s="62"/>
      <c r="E13" s="62"/>
      <c r="F13" s="62"/>
      <c r="G13" s="62"/>
      <c r="H13" s="62"/>
      <c r="I13" s="62"/>
      <c r="J13" s="62"/>
      <c r="K13" s="62"/>
      <c r="L13" s="62"/>
      <c r="M13" s="62"/>
      <c r="N13" s="62"/>
      <c r="O13" s="62"/>
      <c r="P13" s="62"/>
      <c r="Q13" s="62"/>
    </row>
    <row r="14" spans="1:17" s="14" customFormat="1" x14ac:dyDescent="0.25">
      <c r="A14" t="s">
        <v>16</v>
      </c>
      <c r="B14" s="68">
        <v>11.0498943678204</v>
      </c>
      <c r="C14" s="68">
        <v>3.5352000503778398</v>
      </c>
      <c r="D14" s="68">
        <v>-7.3968005322126098</v>
      </c>
      <c r="E14" s="68">
        <v>-10.0754704245974</v>
      </c>
      <c r="F14" s="68">
        <v>-20.414719999999999</v>
      </c>
      <c r="G14" s="68">
        <v>-49.15</v>
      </c>
      <c r="H14" s="68">
        <v>-19.579999999999998</v>
      </c>
      <c r="I14" s="68">
        <v>-20.83</v>
      </c>
      <c r="J14" s="114">
        <v>-21.125</v>
      </c>
      <c r="K14" s="114">
        <v>53.860999999999997</v>
      </c>
      <c r="L14" s="114">
        <v>15.73</v>
      </c>
      <c r="M14" s="114">
        <v>21.581</v>
      </c>
      <c r="N14" s="114">
        <v>34.094000000000001</v>
      </c>
      <c r="O14" s="114">
        <v>22.864000000000001</v>
      </c>
      <c r="P14" s="114">
        <v>8.6920000000000002</v>
      </c>
      <c r="Q14" s="114">
        <v>9.5060000000000002</v>
      </c>
    </row>
    <row r="15" spans="1:17" s="14" customFormat="1" x14ac:dyDescent="0.25">
      <c r="A15" s="14" t="s">
        <v>18</v>
      </c>
      <c r="B15" s="68">
        <v>6.1056899532392599</v>
      </c>
      <c r="C15" s="68">
        <v>7.8421669116809101</v>
      </c>
      <c r="D15" s="68">
        <v>8.2555676023874405</v>
      </c>
      <c r="E15" s="68">
        <v>3.5241691731997999</v>
      </c>
      <c r="F15" s="68">
        <v>2.6953800000000001</v>
      </c>
      <c r="G15" s="68">
        <v>1.2583</v>
      </c>
      <c r="H15" s="68">
        <v>-0.93</v>
      </c>
      <c r="I15" s="68">
        <v>-0.56999999999999995</v>
      </c>
      <c r="J15" s="114">
        <v>0</v>
      </c>
      <c r="K15" s="114">
        <v>0</v>
      </c>
      <c r="L15" s="114">
        <v>0</v>
      </c>
      <c r="M15" s="114">
        <v>9.4749999999999996</v>
      </c>
      <c r="N15" s="114">
        <v>36.29</v>
      </c>
      <c r="O15" s="114">
        <v>28.635999999999999</v>
      </c>
      <c r="P15" s="114">
        <v>32.198999999999998</v>
      </c>
      <c r="Q15" s="114">
        <v>17.018000000000001</v>
      </c>
    </row>
    <row r="16" spans="1:17" s="14" customFormat="1" x14ac:dyDescent="0.25">
      <c r="A16" s="14" t="s">
        <v>388</v>
      </c>
      <c r="B16" s="68"/>
      <c r="C16" s="68"/>
      <c r="D16" s="68"/>
      <c r="E16" s="68"/>
      <c r="F16" s="68"/>
      <c r="G16" s="68"/>
      <c r="H16" s="68"/>
      <c r="I16" s="68"/>
      <c r="J16" s="114"/>
      <c r="K16" s="114"/>
      <c r="L16" s="114"/>
      <c r="M16" s="114"/>
      <c r="N16" s="114"/>
      <c r="O16" s="114"/>
      <c r="P16" s="114">
        <v>-1.405</v>
      </c>
      <c r="Q16" s="114">
        <v>-1.63</v>
      </c>
    </row>
    <row r="17" spans="1:17" s="14" customFormat="1" x14ac:dyDescent="0.25">
      <c r="A17" s="4" t="s">
        <v>17</v>
      </c>
      <c r="B17" s="71">
        <v>5.00931866928007</v>
      </c>
      <c r="C17" s="71">
        <v>2.7882170082914199</v>
      </c>
      <c r="D17" s="71">
        <v>5.2647129909658297</v>
      </c>
      <c r="E17" s="71">
        <v>3.09635353019749</v>
      </c>
      <c r="F17" s="71">
        <v>3.0829800000000001</v>
      </c>
      <c r="G17" s="71">
        <v>-0.32529999999999998</v>
      </c>
      <c r="H17" s="71">
        <v>-3.91</v>
      </c>
      <c r="I17" s="71">
        <v>-4</v>
      </c>
      <c r="J17" s="71">
        <v>-6.0419999999999998</v>
      </c>
      <c r="K17" s="71">
        <v>-9.5169999999999995</v>
      </c>
      <c r="L17" s="120">
        <v>-2.4729999999999999</v>
      </c>
      <c r="M17" s="120">
        <v>0.42799999999999999</v>
      </c>
      <c r="N17" s="120">
        <v>6.0620000000000003</v>
      </c>
      <c r="O17" s="120">
        <v>9.5220000000000002</v>
      </c>
      <c r="P17" s="120">
        <v>12.446999999999999</v>
      </c>
      <c r="Q17" s="120">
        <v>13.342000000000001</v>
      </c>
    </row>
    <row r="18" spans="1:17" s="14" customFormat="1" x14ac:dyDescent="0.25">
      <c r="A18" t="s">
        <v>15</v>
      </c>
      <c r="B18" s="68">
        <f t="shared" ref="B18:J18" si="2">SUM(B14:B17)</f>
        <v>22.16490299033973</v>
      </c>
      <c r="C18" s="68">
        <f t="shared" si="2"/>
        <v>14.16558397035017</v>
      </c>
      <c r="D18" s="68">
        <f t="shared" si="2"/>
        <v>6.1234800611406603</v>
      </c>
      <c r="E18" s="68">
        <f t="shared" si="2"/>
        <v>-3.4549477212001101</v>
      </c>
      <c r="F18" s="68">
        <f t="shared" si="2"/>
        <v>-14.63636</v>
      </c>
      <c r="G18" s="68">
        <f t="shared" si="2"/>
        <v>-48.216999999999999</v>
      </c>
      <c r="H18" s="68">
        <f t="shared" si="2"/>
        <v>-24.419999999999998</v>
      </c>
      <c r="I18" s="68">
        <f t="shared" si="2"/>
        <v>-25.4</v>
      </c>
      <c r="J18" s="68">
        <f t="shared" si="2"/>
        <v>-27.167000000000002</v>
      </c>
      <c r="K18" s="68">
        <f t="shared" ref="K18:M18" si="3">SUM(K14:K17)</f>
        <v>44.343999999999994</v>
      </c>
      <c r="L18" s="190">
        <f t="shared" si="3"/>
        <v>13.257000000000001</v>
      </c>
      <c r="M18" s="190">
        <f t="shared" si="3"/>
        <v>31.483999999999998</v>
      </c>
      <c r="N18" s="190">
        <f>SUM(N14:N17)</f>
        <v>76.445999999999998</v>
      </c>
      <c r="O18" s="190">
        <v>61.021999999999998</v>
      </c>
      <c r="P18" s="190">
        <v>51.932999999999993</v>
      </c>
      <c r="Q18" s="190">
        <v>38.246000000000002</v>
      </c>
    </row>
    <row r="19" spans="1:17" s="14" customFormat="1" x14ac:dyDescent="0.25">
      <c r="A19"/>
      <c r="B19" s="62"/>
      <c r="C19" s="62"/>
      <c r="D19" s="62"/>
      <c r="E19" s="62"/>
      <c r="F19" s="62"/>
      <c r="G19" s="62"/>
      <c r="H19" s="62"/>
      <c r="I19" s="62"/>
      <c r="J19" s="62"/>
      <c r="K19" s="62"/>
      <c r="L19" s="62"/>
      <c r="M19" s="62"/>
      <c r="N19" s="62"/>
      <c r="O19" s="62"/>
      <c r="P19" s="62"/>
      <c r="Q19" s="62"/>
    </row>
    <row r="20" spans="1:17" s="14" customFormat="1" x14ac:dyDescent="0.25">
      <c r="A20" s="3" t="s">
        <v>13</v>
      </c>
      <c r="B20" s="62"/>
      <c r="C20" s="62"/>
      <c r="D20" s="62"/>
      <c r="E20" s="62"/>
      <c r="F20" s="62"/>
      <c r="G20" s="62"/>
      <c r="H20" s="62"/>
      <c r="I20" s="62"/>
      <c r="J20" s="62"/>
      <c r="K20" s="62"/>
      <c r="L20" s="62"/>
      <c r="M20" s="62"/>
      <c r="N20" s="62"/>
      <c r="O20" s="62"/>
      <c r="P20" s="62"/>
      <c r="Q20" s="62"/>
    </row>
    <row r="21" spans="1:17" s="14" customFormat="1" x14ac:dyDescent="0.25">
      <c r="A21" t="s">
        <v>16</v>
      </c>
      <c r="B21" s="68">
        <v>6.7169133825594001</v>
      </c>
      <c r="C21" s="68">
        <v>-0.53109277911976804</v>
      </c>
      <c r="D21" s="68">
        <v>-1.13374533743189</v>
      </c>
      <c r="E21" s="68">
        <v>0.19946585481040999</v>
      </c>
      <c r="F21" s="68">
        <v>-2.1337600000000001</v>
      </c>
      <c r="G21" s="68">
        <v>-21.897200000000002</v>
      </c>
      <c r="H21" s="68">
        <v>-9.77</v>
      </c>
      <c r="I21" s="68">
        <v>-1.86</v>
      </c>
      <c r="J21" s="119">
        <v>-7.117</v>
      </c>
      <c r="K21" s="119">
        <v>19.123999999999999</v>
      </c>
      <c r="L21" s="119">
        <v>8.202</v>
      </c>
      <c r="M21" s="119">
        <v>5.4109999999999996</v>
      </c>
      <c r="N21" s="119">
        <v>15.026999999999999</v>
      </c>
      <c r="O21" s="119">
        <v>2.1629999999999998</v>
      </c>
      <c r="P21" s="119">
        <v>28.073</v>
      </c>
      <c r="Q21" s="119">
        <v>19.361999999999998</v>
      </c>
    </row>
    <row r="22" spans="1:17" s="14" customFormat="1" x14ac:dyDescent="0.25">
      <c r="A22" s="14" t="s">
        <v>18</v>
      </c>
      <c r="B22" s="68">
        <v>6.3440985298116797</v>
      </c>
      <c r="C22" s="68">
        <v>4.6610752288327602</v>
      </c>
      <c r="D22" s="68">
        <v>-5.4339202005508804</v>
      </c>
      <c r="E22" s="68">
        <v>-4.64439146550722</v>
      </c>
      <c r="F22" s="68">
        <v>0</v>
      </c>
      <c r="G22" s="68">
        <v>0</v>
      </c>
      <c r="H22" s="68">
        <v>0</v>
      </c>
      <c r="I22" s="68">
        <v>0</v>
      </c>
      <c r="J22" s="116">
        <v>0</v>
      </c>
      <c r="K22" s="116">
        <v>0</v>
      </c>
      <c r="L22" s="116">
        <v>0</v>
      </c>
      <c r="M22" s="116">
        <v>0</v>
      </c>
      <c r="N22" s="116">
        <v>0</v>
      </c>
      <c r="O22" s="116">
        <v>0</v>
      </c>
      <c r="P22" s="116">
        <v>0</v>
      </c>
      <c r="Q22" s="116">
        <v>0</v>
      </c>
    </row>
    <row r="23" spans="1:17" s="14" customFormat="1" x14ac:dyDescent="0.25">
      <c r="A23" s="14" t="s">
        <v>388</v>
      </c>
      <c r="B23" s="68"/>
      <c r="C23" s="68"/>
      <c r="D23" s="68"/>
      <c r="E23" s="68"/>
      <c r="F23" s="68"/>
      <c r="G23" s="68"/>
      <c r="H23" s="68"/>
      <c r="I23" s="68"/>
      <c r="J23" s="116"/>
      <c r="K23" s="116"/>
      <c r="L23" s="116"/>
      <c r="M23" s="116"/>
      <c r="N23" s="116"/>
      <c r="O23" s="116"/>
      <c r="P23" s="116">
        <v>-1.1739999999999999</v>
      </c>
      <c r="Q23" s="116">
        <v>-1.6259999999999999</v>
      </c>
    </row>
    <row r="24" spans="1:17" s="14" customFormat="1" x14ac:dyDescent="0.25">
      <c r="A24" s="4" t="s">
        <v>17</v>
      </c>
      <c r="B24" s="71">
        <v>3.5474813626331398</v>
      </c>
      <c r="C24" s="71">
        <v>1.6252895647336201</v>
      </c>
      <c r="D24" s="71">
        <v>3.17478330268426</v>
      </c>
      <c r="E24" s="71">
        <v>2.35</v>
      </c>
      <c r="F24" s="71">
        <v>2.3591099999999998</v>
      </c>
      <c r="G24" s="71">
        <v>-0.27139999999999997</v>
      </c>
      <c r="H24" s="71">
        <v>-2.61</v>
      </c>
      <c r="I24" s="71">
        <v>-2.6</v>
      </c>
      <c r="J24" s="185">
        <v>-3.7570000000000001</v>
      </c>
      <c r="K24" s="185">
        <v>-4.2069999999999999</v>
      </c>
      <c r="L24" s="116">
        <v>-1.5640000000000001</v>
      </c>
      <c r="M24" s="116">
        <v>-0.51500000000000001</v>
      </c>
      <c r="N24" s="116">
        <v>2.3330000000000002</v>
      </c>
      <c r="O24" s="116">
        <v>2.411</v>
      </c>
      <c r="P24" s="116">
        <v>3.2970000000000002</v>
      </c>
      <c r="Q24" s="116">
        <v>4.242</v>
      </c>
    </row>
    <row r="25" spans="1:17" s="14" customFormat="1" x14ac:dyDescent="0.25">
      <c r="A25" t="s">
        <v>15</v>
      </c>
      <c r="B25" s="68">
        <f t="shared" ref="B25:J25" si="4">SUM(B21:B24)</f>
        <v>16.608493275004218</v>
      </c>
      <c r="C25" s="68">
        <f t="shared" si="4"/>
        <v>5.7552720144466125</v>
      </c>
      <c r="D25" s="68">
        <f t="shared" si="4"/>
        <v>-3.3928822352985102</v>
      </c>
      <c r="E25" s="68">
        <f t="shared" si="4"/>
        <v>-2.0949256106968099</v>
      </c>
      <c r="F25" s="68">
        <f t="shared" si="4"/>
        <v>0.22534999999999972</v>
      </c>
      <c r="G25" s="68">
        <f t="shared" si="4"/>
        <v>-22.168600000000001</v>
      </c>
      <c r="H25" s="68">
        <f t="shared" si="4"/>
        <v>-12.379999999999999</v>
      </c>
      <c r="I25" s="68">
        <f t="shared" si="4"/>
        <v>-4.46</v>
      </c>
      <c r="J25" s="68">
        <f t="shared" si="4"/>
        <v>-10.874000000000001</v>
      </c>
      <c r="K25" s="68">
        <f t="shared" ref="K25:M25" si="5">SUM(K21:K24)</f>
        <v>14.916999999999998</v>
      </c>
      <c r="L25" s="190">
        <f t="shared" si="5"/>
        <v>6.6379999999999999</v>
      </c>
      <c r="M25" s="190">
        <f t="shared" si="5"/>
        <v>4.8959999999999999</v>
      </c>
      <c r="N25" s="190">
        <f>SUM(N21:N24)</f>
        <v>17.36</v>
      </c>
      <c r="O25" s="190">
        <v>4.5739999999999998</v>
      </c>
      <c r="P25" s="190">
        <v>30.196000000000002</v>
      </c>
      <c r="Q25" s="190">
        <v>21.957999999999998</v>
      </c>
    </row>
    <row r="26" spans="1:17" s="14" customFormat="1" x14ac:dyDescent="0.25">
      <c r="A26"/>
      <c r="B26"/>
      <c r="C26"/>
      <c r="D26"/>
      <c r="E26"/>
      <c r="F26"/>
      <c r="G26"/>
      <c r="H26"/>
      <c r="I26"/>
    </row>
  </sheetData>
  <hyperlinks>
    <hyperlink ref="A2" location="Content!A1" display="Back to Content"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5"/>
  <sheetViews>
    <sheetView zoomScale="90" zoomScaleNormal="9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RowHeight="15" x14ac:dyDescent="0.25"/>
  <cols>
    <col min="1" max="1" width="32.42578125" customWidth="1"/>
    <col min="2" max="3" width="9.140625" customWidth="1"/>
    <col min="5" max="5" width="9.5703125" bestFit="1" customWidth="1"/>
    <col min="6" max="6" width="8.42578125" customWidth="1"/>
  </cols>
  <sheetData>
    <row r="1" spans="1:19" x14ac:dyDescent="0.25">
      <c r="A1" s="3" t="s">
        <v>277</v>
      </c>
      <c r="B1" s="3"/>
      <c r="C1" s="3"/>
    </row>
    <row r="2" spans="1:19" x14ac:dyDescent="0.25">
      <c r="A2" s="89" t="s">
        <v>202</v>
      </c>
      <c r="B2" s="89"/>
      <c r="C2" s="89"/>
    </row>
    <row r="3" spans="1:19" x14ac:dyDescent="0.25">
      <c r="A3" s="89"/>
      <c r="B3" s="89"/>
      <c r="C3" s="89"/>
    </row>
    <row r="4" spans="1:19" x14ac:dyDescent="0.25">
      <c r="A4" s="3" t="s">
        <v>19</v>
      </c>
      <c r="B4" s="3"/>
      <c r="C4" s="3"/>
    </row>
    <row r="5" spans="1:19" ht="30" x14ac:dyDescent="0.25">
      <c r="A5" s="25" t="s">
        <v>203</v>
      </c>
      <c r="B5" s="101" t="s">
        <v>246</v>
      </c>
      <c r="C5" s="101" t="s">
        <v>247</v>
      </c>
      <c r="D5" s="101" t="s">
        <v>241</v>
      </c>
      <c r="E5" s="101" t="s">
        <v>242</v>
      </c>
      <c r="F5" s="101" t="s">
        <v>243</v>
      </c>
      <c r="G5" s="101" t="s">
        <v>248</v>
      </c>
      <c r="H5" s="101" t="s">
        <v>244</v>
      </c>
      <c r="I5" s="101" t="s">
        <v>245</v>
      </c>
      <c r="J5" s="101" t="s">
        <v>290</v>
      </c>
      <c r="K5" s="101" t="s">
        <v>339</v>
      </c>
      <c r="L5" s="101" t="s">
        <v>355</v>
      </c>
      <c r="M5" s="101" t="s">
        <v>360</v>
      </c>
      <c r="N5" s="101" t="s">
        <v>369</v>
      </c>
      <c r="O5" s="101" t="s">
        <v>374</v>
      </c>
      <c r="P5" s="101" t="s">
        <v>378</v>
      </c>
      <c r="Q5" s="101" t="s">
        <v>383</v>
      </c>
      <c r="R5" s="101" t="s">
        <v>386</v>
      </c>
      <c r="S5" s="101" t="s">
        <v>402</v>
      </c>
    </row>
    <row r="6" spans="1:19" s="14" customFormat="1" x14ac:dyDescent="0.25">
      <c r="A6" s="3" t="s">
        <v>14</v>
      </c>
      <c r="B6" s="3"/>
      <c r="C6" s="3"/>
      <c r="D6" s="62"/>
      <c r="E6" s="62"/>
      <c r="F6" s="62"/>
      <c r="G6" s="62"/>
      <c r="H6" s="62"/>
      <c r="I6"/>
      <c r="J6"/>
      <c r="K6"/>
    </row>
    <row r="7" spans="1:19" s="14" customFormat="1" x14ac:dyDescent="0.25">
      <c r="A7" t="s">
        <v>16</v>
      </c>
      <c r="B7" s="109">
        <v>5.6130000000000004</v>
      </c>
      <c r="C7" s="109">
        <v>4.1120000000000001</v>
      </c>
      <c r="D7" s="68">
        <v>9.4211062681328794</v>
      </c>
      <c r="E7" s="68">
        <v>5.57</v>
      </c>
      <c r="F7" s="68">
        <v>1.913</v>
      </c>
      <c r="G7" s="68">
        <v>-0.27735278825304899</v>
      </c>
      <c r="H7" s="69">
        <v>-13.74971</v>
      </c>
      <c r="I7" s="69">
        <v>-27.120799999999999</v>
      </c>
      <c r="J7" s="69">
        <v>-23.47</v>
      </c>
      <c r="K7" s="69">
        <v>-21</v>
      </c>
      <c r="L7" s="116">
        <v>-15.311</v>
      </c>
      <c r="M7" s="116">
        <v>7.2350000000000003</v>
      </c>
      <c r="N7" s="109">
        <v>9.1240000000000006</v>
      </c>
      <c r="O7" s="109">
        <v>10.553000000000001</v>
      </c>
      <c r="P7" s="109">
        <v>25.486999999999998</v>
      </c>
      <c r="Q7" s="109">
        <v>19.831</v>
      </c>
      <c r="R7" s="109">
        <v>18.370999999999999</v>
      </c>
      <c r="S7" s="109">
        <v>16.891999999999999</v>
      </c>
    </row>
    <row r="8" spans="1:19" s="14" customFormat="1" x14ac:dyDescent="0.25">
      <c r="A8" s="14" t="s">
        <v>18</v>
      </c>
      <c r="B8" s="128">
        <v>6.5910000000000002</v>
      </c>
      <c r="C8" s="128">
        <v>4.0880000000000001</v>
      </c>
      <c r="D8" s="68">
        <v>6.1953088677245498</v>
      </c>
      <c r="E8" s="68">
        <v>6.4690000000000003</v>
      </c>
      <c r="F8" s="68">
        <v>5.4130000000000003</v>
      </c>
      <c r="G8" s="68">
        <v>3.9941040933352299</v>
      </c>
      <c r="H8" s="69">
        <v>1.71268</v>
      </c>
      <c r="I8" s="69">
        <v>1.2625999999999999</v>
      </c>
      <c r="J8" s="69">
        <v>0.47</v>
      </c>
      <c r="K8" s="69">
        <v>0.37</v>
      </c>
      <c r="L8" s="114">
        <v>0</v>
      </c>
      <c r="M8" s="114">
        <v>0</v>
      </c>
      <c r="N8" s="109">
        <v>0</v>
      </c>
      <c r="O8" s="109">
        <v>1.411</v>
      </c>
      <c r="P8" s="109">
        <v>19.908999999999999</v>
      </c>
      <c r="Q8" s="109">
        <v>19.038</v>
      </c>
      <c r="R8" s="109">
        <v>19.841999999999999</v>
      </c>
      <c r="S8" s="109">
        <v>17.181999999999999</v>
      </c>
    </row>
    <row r="9" spans="1:19" s="14" customFormat="1" x14ac:dyDescent="0.25">
      <c r="A9" s="14" t="s">
        <v>388</v>
      </c>
      <c r="B9" s="128"/>
      <c r="C9" s="128"/>
      <c r="D9" s="68"/>
      <c r="E9" s="68"/>
      <c r="F9" s="68"/>
      <c r="G9" s="68"/>
      <c r="H9" s="69"/>
      <c r="I9" s="69"/>
      <c r="J9" s="69"/>
      <c r="K9" s="69"/>
      <c r="L9" s="114"/>
      <c r="M9" s="114"/>
      <c r="N9" s="109"/>
      <c r="O9" s="109"/>
      <c r="P9" s="109"/>
      <c r="Q9" s="109"/>
      <c r="R9" s="109">
        <v>-0.47599999999999998</v>
      </c>
      <c r="S9" s="109">
        <v>-0.81699999999999995</v>
      </c>
    </row>
    <row r="10" spans="1:19" s="14" customFormat="1" x14ac:dyDescent="0.25">
      <c r="A10" s="4" t="s">
        <v>17</v>
      </c>
      <c r="B10" s="129">
        <v>0.29799999999999999</v>
      </c>
      <c r="C10" s="129">
        <v>4.0030000000000001</v>
      </c>
      <c r="D10" s="71">
        <v>4.4454821361669303</v>
      </c>
      <c r="E10" s="71">
        <v>3.2549999999999999</v>
      </c>
      <c r="F10" s="71">
        <v>3.6219999999999999</v>
      </c>
      <c r="G10" s="71">
        <v>3.38346965119247</v>
      </c>
      <c r="H10" s="70">
        <v>2.8637800000000002</v>
      </c>
      <c r="I10" s="70">
        <v>1.149</v>
      </c>
      <c r="J10" s="70">
        <v>-0.3</v>
      </c>
      <c r="K10" s="70">
        <v>-1.1100000000000001</v>
      </c>
      <c r="L10" s="184">
        <v>-5.2460000000000004</v>
      </c>
      <c r="M10" s="184">
        <v>-6.1459999999999999</v>
      </c>
      <c r="N10" s="178">
        <v>-4.8860000000000001</v>
      </c>
      <c r="O10" s="178">
        <v>-3.7160000000000002</v>
      </c>
      <c r="P10" s="178">
        <v>4.1609999999999996</v>
      </c>
      <c r="Q10" s="178">
        <v>5.2279999999999998</v>
      </c>
      <c r="R10" s="178">
        <v>6.258</v>
      </c>
      <c r="S10" s="178">
        <v>7.1420000000000003</v>
      </c>
    </row>
    <row r="11" spans="1:19" s="14" customFormat="1" x14ac:dyDescent="0.25">
      <c r="A11" t="s">
        <v>15</v>
      </c>
      <c r="B11" s="130">
        <f>SUM(B7:B10)</f>
        <v>12.502000000000001</v>
      </c>
      <c r="C11" s="130">
        <f>SUM(C7:C10)</f>
        <v>12.202999999999999</v>
      </c>
      <c r="D11" s="69">
        <f>SUM(D7:D10)</f>
        <v>20.06189727202436</v>
      </c>
      <c r="E11" s="69">
        <f>SUM(E7:E10)</f>
        <v>15.294</v>
      </c>
      <c r="F11" s="69">
        <f>SUM(F7:F10)</f>
        <v>10.948</v>
      </c>
      <c r="G11" s="69">
        <v>7.1002209562746499</v>
      </c>
      <c r="H11" s="69">
        <f t="shared" ref="H11:O11" si="0">SUM(H7:H10)</f>
        <v>-9.1732499999999995</v>
      </c>
      <c r="I11" s="69">
        <f t="shared" si="0"/>
        <v>-24.709199999999999</v>
      </c>
      <c r="J11" s="69">
        <f t="shared" si="0"/>
        <v>-23.3</v>
      </c>
      <c r="K11" s="69">
        <f t="shared" si="0"/>
        <v>-21.74</v>
      </c>
      <c r="L11" s="69">
        <f t="shared" si="0"/>
        <v>-20.557000000000002</v>
      </c>
      <c r="M11" s="69">
        <f t="shared" si="0"/>
        <v>1.0890000000000004</v>
      </c>
      <c r="N11" s="189">
        <f t="shared" si="0"/>
        <v>4.2380000000000004</v>
      </c>
      <c r="O11" s="189">
        <f t="shared" si="0"/>
        <v>8.2480000000000011</v>
      </c>
      <c r="P11" s="189">
        <f>SUM(P7:P10)</f>
        <v>49.557000000000002</v>
      </c>
      <c r="Q11" s="189">
        <v>44.097000000000001</v>
      </c>
      <c r="R11" s="189">
        <v>43.994999999999997</v>
      </c>
      <c r="S11" s="189">
        <v>40.399000000000001</v>
      </c>
    </row>
    <row r="12" spans="1:19" s="14" customFormat="1" x14ac:dyDescent="0.25">
      <c r="A12"/>
      <c r="B12" s="109"/>
      <c r="C12" s="109"/>
      <c r="D12" s="62"/>
      <c r="E12" s="62"/>
      <c r="F12" s="62"/>
      <c r="G12" s="62"/>
      <c r="H12" s="62"/>
      <c r="I12" s="62"/>
      <c r="J12" s="62"/>
      <c r="K12" s="62"/>
      <c r="L12" s="62"/>
      <c r="M12" s="62"/>
      <c r="N12" s="62"/>
      <c r="O12" s="62"/>
      <c r="P12" s="62"/>
      <c r="Q12" s="62"/>
      <c r="R12" s="62"/>
      <c r="S12" s="62"/>
    </row>
    <row r="13" spans="1:19" s="14" customFormat="1" x14ac:dyDescent="0.25">
      <c r="A13" s="3" t="s">
        <v>10</v>
      </c>
      <c r="B13" s="131"/>
      <c r="C13" s="131"/>
      <c r="D13" s="62"/>
      <c r="E13" s="62"/>
      <c r="F13" s="62"/>
      <c r="G13" s="62"/>
      <c r="H13" s="62"/>
      <c r="I13" s="62"/>
      <c r="J13" s="62"/>
      <c r="K13" s="62"/>
      <c r="L13" s="62"/>
      <c r="M13" s="62"/>
      <c r="N13" s="62"/>
      <c r="O13" s="62"/>
      <c r="P13" s="62"/>
      <c r="Q13" s="62"/>
      <c r="R13" s="62"/>
      <c r="S13" s="62"/>
    </row>
    <row r="14" spans="1:19" s="14" customFormat="1" x14ac:dyDescent="0.25">
      <c r="A14" t="s">
        <v>16</v>
      </c>
      <c r="B14" s="109">
        <v>5.3470000000000004</v>
      </c>
      <c r="C14" s="109">
        <v>2.79</v>
      </c>
      <c r="D14" s="68">
        <v>11.0498943678204</v>
      </c>
      <c r="E14" s="68">
        <v>7.0620000000000003</v>
      </c>
      <c r="F14" s="68">
        <v>2.2389999999999999</v>
      </c>
      <c r="G14" s="68">
        <v>-1.0670775770237999</v>
      </c>
      <c r="H14" s="68">
        <v>-20.414719999999999</v>
      </c>
      <c r="I14" s="68">
        <v>-35.4101</v>
      </c>
      <c r="J14" s="68">
        <v>-30.13</v>
      </c>
      <c r="K14" s="68">
        <v>-28.09</v>
      </c>
      <c r="L14" s="114">
        <v>-21.125</v>
      </c>
      <c r="M14" s="114">
        <v>9.41</v>
      </c>
      <c r="N14" s="109">
        <v>11.654999999999999</v>
      </c>
      <c r="O14" s="109">
        <v>14.298999999999999</v>
      </c>
      <c r="P14" s="109">
        <v>34.094000000000001</v>
      </c>
      <c r="Q14" s="109">
        <v>27.594999999999999</v>
      </c>
      <c r="R14" s="109">
        <v>20.643000000000001</v>
      </c>
      <c r="S14" s="109">
        <v>17.361000000000001</v>
      </c>
    </row>
    <row r="15" spans="1:19" s="14" customFormat="1" x14ac:dyDescent="0.25">
      <c r="A15" s="14" t="s">
        <v>18</v>
      </c>
      <c r="B15" s="128">
        <v>10.696</v>
      </c>
      <c r="C15" s="128">
        <v>2.641</v>
      </c>
      <c r="D15" s="68">
        <v>6.1056899532392599</v>
      </c>
      <c r="E15" s="68">
        <v>7.0339999999999998</v>
      </c>
      <c r="F15" s="68">
        <v>7.4379999999999997</v>
      </c>
      <c r="G15" s="68">
        <v>6.3855633495831796</v>
      </c>
      <c r="H15" s="68">
        <v>2.6953800000000001</v>
      </c>
      <c r="I15" s="68">
        <v>1.95</v>
      </c>
      <c r="J15" s="68">
        <v>0.66</v>
      </c>
      <c r="K15" s="68">
        <v>0.53</v>
      </c>
      <c r="L15" s="114">
        <v>0</v>
      </c>
      <c r="M15" s="114">
        <v>0</v>
      </c>
      <c r="N15" s="109">
        <v>0</v>
      </c>
      <c r="O15" s="109">
        <v>2.4590000000000001</v>
      </c>
      <c r="P15" s="109">
        <v>36.29</v>
      </c>
      <c r="Q15" s="109">
        <v>32.222999999999999</v>
      </c>
      <c r="R15" s="109">
        <v>32.671999999999997</v>
      </c>
      <c r="S15" s="109">
        <v>28.25</v>
      </c>
    </row>
    <row r="16" spans="1:19" s="14" customFormat="1" x14ac:dyDescent="0.25">
      <c r="A16" s="14" t="s">
        <v>388</v>
      </c>
      <c r="B16" s="128"/>
      <c r="C16" s="128"/>
      <c r="D16" s="68"/>
      <c r="E16" s="68"/>
      <c r="F16" s="68"/>
      <c r="G16" s="68"/>
      <c r="H16" s="68"/>
      <c r="I16" s="68"/>
      <c r="J16" s="68"/>
      <c r="K16" s="68"/>
      <c r="L16" s="114"/>
      <c r="M16" s="114"/>
      <c r="N16" s="109"/>
      <c r="O16" s="109"/>
      <c r="P16" s="109"/>
      <c r="Q16" s="109"/>
      <c r="R16" s="109">
        <v>-0.56699999999999995</v>
      </c>
      <c r="S16" s="109">
        <v>-0.88900000000000001</v>
      </c>
    </row>
    <row r="17" spans="1:19" s="14" customFormat="1" x14ac:dyDescent="0.25">
      <c r="A17" s="4" t="s">
        <v>17</v>
      </c>
      <c r="B17" s="129">
        <v>0.45800000000000002</v>
      </c>
      <c r="C17" s="129">
        <v>4.2439999999999998</v>
      </c>
      <c r="D17" s="71">
        <v>5.00931866928007</v>
      </c>
      <c r="E17" s="71">
        <v>3.722</v>
      </c>
      <c r="F17" s="71">
        <v>4.1859999999999999</v>
      </c>
      <c r="G17" s="71">
        <v>3.8766824772403301</v>
      </c>
      <c r="H17" s="71">
        <v>3.0829800000000001</v>
      </c>
      <c r="I17" s="71">
        <v>1.1499999999999999</v>
      </c>
      <c r="J17" s="71">
        <v>-0.36</v>
      </c>
      <c r="K17" s="71">
        <v>-1.23</v>
      </c>
      <c r="L17" s="71">
        <v>-6.0419999999999998</v>
      </c>
      <c r="M17" s="71">
        <v>-7.7690000000000001</v>
      </c>
      <c r="N17" s="181">
        <v>-6.0709999999999997</v>
      </c>
      <c r="O17" s="181">
        <v>-4.7119999999999997</v>
      </c>
      <c r="P17" s="181">
        <v>6.0620000000000003</v>
      </c>
      <c r="Q17" s="181">
        <v>7.8049999999999997</v>
      </c>
      <c r="R17" s="181">
        <v>9.1609999999999996</v>
      </c>
      <c r="S17" s="181">
        <v>10.292</v>
      </c>
    </row>
    <row r="18" spans="1:19" s="14" customFormat="1" x14ac:dyDescent="0.25">
      <c r="A18" t="s">
        <v>15</v>
      </c>
      <c r="B18" s="127">
        <f>SUM(B14:B17)</f>
        <v>16.500999999999998</v>
      </c>
      <c r="C18" s="127">
        <f>SUM(C14:C17)</f>
        <v>9.6750000000000007</v>
      </c>
      <c r="D18" s="68">
        <f>SUM(D14:D17)</f>
        <v>22.16490299033973</v>
      </c>
      <c r="E18" s="68">
        <f>SUM(E14:E17)</f>
        <v>17.818000000000001</v>
      </c>
      <c r="F18" s="68">
        <f>SUM(F14:F17)</f>
        <v>13.863</v>
      </c>
      <c r="G18" s="68">
        <v>9.1951682497997105</v>
      </c>
      <c r="H18" s="68">
        <f t="shared" ref="H18:O18" si="1">SUM(H14:H17)</f>
        <v>-14.63636</v>
      </c>
      <c r="I18" s="68">
        <f t="shared" si="1"/>
        <v>-32.310099999999998</v>
      </c>
      <c r="J18" s="68">
        <f t="shared" si="1"/>
        <v>-29.83</v>
      </c>
      <c r="K18" s="68">
        <f t="shared" si="1"/>
        <v>-28.79</v>
      </c>
      <c r="L18" s="68">
        <f t="shared" si="1"/>
        <v>-27.167000000000002</v>
      </c>
      <c r="M18" s="68">
        <f t="shared" si="1"/>
        <v>1.641</v>
      </c>
      <c r="N18" s="190">
        <f t="shared" si="1"/>
        <v>5.5839999999999996</v>
      </c>
      <c r="O18" s="190">
        <f t="shared" si="1"/>
        <v>12.045999999999999</v>
      </c>
      <c r="P18" s="190">
        <v>76.445999999999998</v>
      </c>
      <c r="Q18" s="190">
        <v>67.62299999999999</v>
      </c>
      <c r="R18" s="190">
        <v>61.908999999999999</v>
      </c>
      <c r="S18" s="190">
        <v>55.014000000000003</v>
      </c>
    </row>
    <row r="19" spans="1:19" s="14" customFormat="1" x14ac:dyDescent="0.25">
      <c r="A19"/>
      <c r="B19" s="109"/>
      <c r="C19" s="109"/>
      <c r="D19" s="62"/>
      <c r="E19" s="62"/>
      <c r="F19" s="62"/>
      <c r="G19" s="62"/>
      <c r="H19" s="62"/>
      <c r="I19" s="62"/>
      <c r="J19" s="62"/>
      <c r="K19" s="62"/>
      <c r="L19" s="62"/>
      <c r="M19" s="62"/>
      <c r="N19" s="62"/>
      <c r="O19" s="62"/>
      <c r="P19" s="62"/>
      <c r="Q19" s="62"/>
      <c r="R19" s="62"/>
      <c r="S19" s="62"/>
    </row>
    <row r="20" spans="1:19" s="14" customFormat="1" x14ac:dyDescent="0.25">
      <c r="A20" s="3" t="s">
        <v>13</v>
      </c>
      <c r="B20" s="131"/>
      <c r="C20" s="131"/>
      <c r="D20" s="62"/>
      <c r="E20" s="62"/>
      <c r="F20" s="62"/>
      <c r="G20" s="62"/>
      <c r="H20" s="62"/>
      <c r="I20" s="62"/>
      <c r="J20" s="62"/>
      <c r="K20" s="62"/>
      <c r="L20" s="62"/>
      <c r="M20" s="62"/>
      <c r="N20" s="62"/>
      <c r="O20" s="62"/>
      <c r="P20" s="62"/>
      <c r="Q20" s="62"/>
      <c r="R20" s="62"/>
      <c r="S20" s="62"/>
    </row>
    <row r="21" spans="1:19" s="14" customFormat="1" x14ac:dyDescent="0.25">
      <c r="A21" t="s">
        <v>16</v>
      </c>
      <c r="B21" s="109">
        <v>6.0389999999999997</v>
      </c>
      <c r="C21" s="109">
        <v>6.4560000000000004</v>
      </c>
      <c r="D21" s="68">
        <v>6.7169133825594001</v>
      </c>
      <c r="E21" s="68">
        <v>2.9782000000000002</v>
      </c>
      <c r="F21" s="68">
        <v>1.363</v>
      </c>
      <c r="G21" s="68">
        <v>1.0416088470734901</v>
      </c>
      <c r="H21" s="68">
        <v>-2.1337600000000001</v>
      </c>
      <c r="I21" s="68">
        <v>-11.8775</v>
      </c>
      <c r="J21" s="68">
        <v>-11.21</v>
      </c>
      <c r="K21" s="68">
        <v>-8.65</v>
      </c>
      <c r="L21" s="119">
        <v>-7.117</v>
      </c>
      <c r="M21" s="119">
        <v>4.3179999999999996</v>
      </c>
      <c r="N21" s="178">
        <v>5.5510000000000002</v>
      </c>
      <c r="O21" s="178">
        <v>5.5129999999999999</v>
      </c>
      <c r="P21" s="178">
        <v>15.026999999999999</v>
      </c>
      <c r="Q21" s="178">
        <v>8.6219999999999999</v>
      </c>
      <c r="R21" s="178">
        <v>14.862</v>
      </c>
      <c r="S21" s="178">
        <v>16.164999999999999</v>
      </c>
    </row>
    <row r="22" spans="1:19" s="14" customFormat="1" x14ac:dyDescent="0.25">
      <c r="A22" s="14" t="s">
        <v>18</v>
      </c>
      <c r="B22" s="128">
        <v>0</v>
      </c>
      <c r="C22" s="128">
        <v>6.6520000000000001</v>
      </c>
      <c r="D22" s="68">
        <v>6.3440985298116797</v>
      </c>
      <c r="E22" s="68">
        <v>5.4880000000000004</v>
      </c>
      <c r="F22" s="68">
        <v>1.9179999999999999</v>
      </c>
      <c r="G22" s="68">
        <v>0</v>
      </c>
      <c r="H22" s="68">
        <v>0</v>
      </c>
      <c r="I22" s="68">
        <v>0</v>
      </c>
      <c r="J22" s="68">
        <v>0</v>
      </c>
      <c r="K22" s="68">
        <v>0</v>
      </c>
      <c r="L22" s="116">
        <v>0</v>
      </c>
      <c r="M22" s="116">
        <v>0</v>
      </c>
      <c r="N22" s="109">
        <v>0</v>
      </c>
      <c r="O22" s="109">
        <v>0</v>
      </c>
      <c r="P22" s="109">
        <v>0</v>
      </c>
      <c r="Q22" s="109">
        <v>0</v>
      </c>
      <c r="R22" s="109">
        <v>0</v>
      </c>
      <c r="S22" s="109">
        <v>0</v>
      </c>
    </row>
    <row r="23" spans="1:19" s="14" customFormat="1" x14ac:dyDescent="0.25">
      <c r="A23" s="14" t="s">
        <v>388</v>
      </c>
      <c r="B23" s="128"/>
      <c r="C23" s="128"/>
      <c r="D23" s="68"/>
      <c r="E23" s="68"/>
      <c r="F23" s="68"/>
      <c r="G23" s="68"/>
      <c r="H23" s="68"/>
      <c r="I23" s="68"/>
      <c r="J23" s="68"/>
      <c r="K23" s="68"/>
      <c r="L23" s="116"/>
      <c r="M23" s="116"/>
      <c r="N23" s="109"/>
      <c r="O23" s="109"/>
      <c r="P23" s="109"/>
      <c r="Q23" s="109"/>
      <c r="R23" s="109">
        <v>-0.34100000000000003</v>
      </c>
      <c r="S23" s="109">
        <v>-0.70599999999999996</v>
      </c>
    </row>
    <row r="24" spans="1:19" s="14" customFormat="1" x14ac:dyDescent="0.25">
      <c r="A24" s="4" t="s">
        <v>17</v>
      </c>
      <c r="B24" s="129">
        <v>6.0999999999999999E-2</v>
      </c>
      <c r="C24" s="129">
        <v>3.5369999999999999</v>
      </c>
      <c r="D24" s="71">
        <v>3.5474813626331398</v>
      </c>
      <c r="E24" s="71">
        <v>2.4836</v>
      </c>
      <c r="F24" s="71">
        <v>2.7090000000000001</v>
      </c>
      <c r="G24" s="71">
        <v>2.59720362344888</v>
      </c>
      <c r="H24" s="71">
        <v>2.3591099999999998</v>
      </c>
      <c r="I24" s="71">
        <v>0.97370000000000001</v>
      </c>
      <c r="J24" s="71">
        <v>-0.16</v>
      </c>
      <c r="K24" s="71">
        <v>-0.82</v>
      </c>
      <c r="L24" s="185">
        <v>-3.7570000000000001</v>
      </c>
      <c r="M24" s="185">
        <v>-3.9950000000000001</v>
      </c>
      <c r="N24" s="109">
        <v>-3.26</v>
      </c>
      <c r="O24" s="109">
        <v>-2.4670000000000001</v>
      </c>
      <c r="P24" s="109">
        <v>2.3330000000000002</v>
      </c>
      <c r="Q24" s="109">
        <v>2.379</v>
      </c>
      <c r="R24" s="109">
        <v>2.7149999999999999</v>
      </c>
      <c r="S24" s="109">
        <v>3.1760000000000002</v>
      </c>
    </row>
    <row r="25" spans="1:19" s="14" customFormat="1" x14ac:dyDescent="0.25">
      <c r="A25" t="s">
        <v>15</v>
      </c>
      <c r="B25" s="127">
        <f>SUM(B21:B24)</f>
        <v>6.1</v>
      </c>
      <c r="C25" s="127">
        <f>SUM(C21:C24)</f>
        <v>16.645</v>
      </c>
      <c r="D25" s="68">
        <f>SUM(D21:D24)</f>
        <v>16.608493275004218</v>
      </c>
      <c r="E25" s="68">
        <f>SUM(E21:E24)</f>
        <v>10.9498</v>
      </c>
      <c r="F25" s="68">
        <f>SUM(F21:F24)</f>
        <v>5.99</v>
      </c>
      <c r="G25" s="68">
        <v>3.6388124705223799</v>
      </c>
      <c r="H25" s="68">
        <f t="shared" ref="H25:O25" si="2">SUM(H21:H24)</f>
        <v>0.22534999999999972</v>
      </c>
      <c r="I25" s="68">
        <f t="shared" si="2"/>
        <v>-10.9038</v>
      </c>
      <c r="J25" s="68">
        <f t="shared" si="2"/>
        <v>-11.370000000000001</v>
      </c>
      <c r="K25" s="68">
        <f t="shared" si="2"/>
        <v>-9.4700000000000006</v>
      </c>
      <c r="L25" s="68">
        <f t="shared" si="2"/>
        <v>-10.874000000000001</v>
      </c>
      <c r="M25" s="68">
        <f t="shared" si="2"/>
        <v>0.32299999999999951</v>
      </c>
      <c r="N25" s="190">
        <f t="shared" si="2"/>
        <v>2.2910000000000004</v>
      </c>
      <c r="O25" s="190">
        <f t="shared" si="2"/>
        <v>3.0459999999999998</v>
      </c>
      <c r="P25" s="190">
        <v>17.36</v>
      </c>
      <c r="Q25" s="190">
        <v>11.000999999999999</v>
      </c>
      <c r="R25" s="190">
        <v>17.236000000000001</v>
      </c>
      <c r="S25" s="190">
        <v>18.634999999999998</v>
      </c>
    </row>
  </sheetData>
  <hyperlinks>
    <hyperlink ref="A2" location="Content!A1" display="Back to Content"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5102FD867FBA4BB56FCB25FE66617F" ma:contentTypeVersion="2" ma:contentTypeDescription="Create a new document." ma:contentTypeScope="" ma:versionID="12bcfe4300ff6d7598a30e15c26999d5">
  <xsd:schema xmlns:xsd="http://www.w3.org/2001/XMLSchema" xmlns:xs="http://www.w3.org/2001/XMLSchema" xmlns:p="http://schemas.microsoft.com/office/2006/metadata/properties" xmlns:ns2="ded01a01-3c18-439e-8d0f-126711969f27" targetNamespace="http://schemas.microsoft.com/office/2006/metadata/properties" ma:root="true" ma:fieldsID="00a44f82bed63b2e3c8ad0a7114658fb" ns2:_="">
    <xsd:import namespace="ded01a01-3c18-439e-8d0f-126711969f2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d01a01-3c18-439e-8d0f-126711969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F3EA6D-607A-41DD-9DBE-BD9C43B1D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d01a01-3c18-439e-8d0f-126711969f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651D1D-F049-4D16-A696-7AB3C2CD06E9}">
  <ds:schemaRefs>
    <ds:schemaRef ds:uri="http://schemas.microsoft.com/office/2006/documentManagement/types"/>
    <ds:schemaRef ds:uri="ded01a01-3c18-439e-8d0f-126711969f27"/>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27AF2EB-A8E6-42C2-9F57-2A4E303254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Content</vt:lpstr>
      <vt:lpstr>Income statement Quarter</vt:lpstr>
      <vt:lpstr>Income statement Year-to-Date</vt:lpstr>
      <vt:lpstr>Cash flow Quarter</vt:lpstr>
      <vt:lpstr>Cash flow Year-to-Date</vt:lpstr>
      <vt:lpstr>Key-ratios Quarter</vt:lpstr>
      <vt:lpstr>Key-ratios Year-to-Date</vt:lpstr>
      <vt:lpstr>Sales bridge Quarter</vt:lpstr>
      <vt:lpstr>Sales bridge Year-to-Date</vt:lpstr>
      <vt:lpstr>Segments Quarter</vt:lpstr>
      <vt:lpstr>Segments Year-to-Date</vt:lpstr>
      <vt:lpstr>Sales per region Quarter</vt:lpstr>
      <vt:lpstr>Sales per region Year-to-Date</vt:lpstr>
      <vt:lpstr>APM Quarter</vt:lpstr>
      <vt:lpstr>APM Year-to-Date</vt:lpstr>
      <vt:lpstr>Balance sheet</vt:lpstr>
      <vt:lpstr>Definitions</vt:lpstr>
      <vt:lpstr>'Sales bridge Year-to-Date'!Acquisitions</vt:lpstr>
      <vt:lpstr>Acquisitions</vt:lpstr>
      <vt:lpstr>'Cash flow Year-to-Date'!Capital_expenditures_in_property__plant_and_equipment</vt:lpstr>
      <vt:lpstr>Capital_expenditures_in_property__plant_and_equipment</vt:lpstr>
      <vt:lpstr>'Cash flow Year-to-Date'!Capital_expenditures_in_property__plant_and_equipment_as___of_net_sales</vt:lpstr>
      <vt:lpstr>Capital_expenditures_in_property__plant_and_equipment_as___of_net_sales</vt:lpstr>
      <vt:lpstr>'Income statement Year-to-Date'!EBITA</vt:lpstr>
      <vt:lpstr>EBITA</vt:lpstr>
      <vt:lpstr>'Income statement Year-to-Date'!EBITA_margin</vt:lpstr>
      <vt:lpstr>EBITA_margin</vt:lpstr>
      <vt:lpstr>'Income statement Year-to-Date'!EBITA_margin_excluding_items_affecting_comparability</vt:lpstr>
      <vt:lpstr>EBITA_margin_excluding_items_affecting_comparability</vt:lpstr>
      <vt:lpstr>'Income statement Year-to-Date'!Items_affecting_comparability</vt:lpstr>
      <vt:lpstr>Items_affecting_comparability</vt:lpstr>
      <vt:lpstr>Net_debt</vt:lpstr>
      <vt:lpstr>Net_debt____of_EBITDA</vt:lpstr>
      <vt:lpstr>'Cash flow Year-to-Date'!Operating_cash_flow_after_investments</vt:lpstr>
      <vt:lpstr>Operating_cash_flow_after_investments</vt:lpstr>
      <vt:lpstr>'Income statement Year-to-Date'!Operating_income</vt:lpstr>
      <vt:lpstr>Operating_income</vt:lpstr>
      <vt:lpstr>'Income statement Year-to-Date'!Operating_margin</vt:lpstr>
      <vt:lpstr>Operating_margin</vt:lpstr>
      <vt:lpstr>'Sales bridge Year-to-Date'!Organic</vt:lpstr>
      <vt:lpstr>Organic</vt:lpstr>
    </vt:vector>
  </TitlesOfParts>
  <Company>Electrolux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Giusti-Ahlström</dc:creator>
  <cp:lastModifiedBy>Susanne Larsson</cp:lastModifiedBy>
  <cp:lastPrinted>2020-04-28T09:57:14Z</cp:lastPrinted>
  <dcterms:created xsi:type="dcterms:W3CDTF">2019-12-02T10:47:54Z</dcterms:created>
  <dcterms:modified xsi:type="dcterms:W3CDTF">2023-01-30T08:45:25Z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0x010100E35102FD867FBA4BB56FCB25FE66617F</vt:lpwstr>
  </property>
</Properties>
</file>