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rssSus\Desktop\Q Report\Q2 2020\"/>
    </mc:Choice>
  </mc:AlternateContent>
  <xr:revisionPtr revIDLastSave="0" documentId="13_ncr:1_{05C6EBE2-921E-4FCE-9120-78E8D026923D}" xr6:coauthVersionLast="44" xr6:coauthVersionMax="44" xr10:uidLastSave="{00000000-0000-0000-0000-000000000000}"/>
  <bookViews>
    <workbookView xWindow="-110" yWindow="-110" windowWidth="19420" windowHeight="10420" tabRatio="820" xr2:uid="{00000000-000D-0000-FFFF-FFFF00000000}"/>
  </bookViews>
  <sheets>
    <sheet name="Content" sheetId="1" r:id="rId1"/>
    <sheet name="Definitions" sheetId="7" r:id="rId2"/>
    <sheet name="APM Quarter" sheetId="11" r:id="rId3"/>
    <sheet name="APM Year-to-Date" sheetId="13" r:id="rId4"/>
    <sheet name="Income statement Quarter" sheetId="3" r:id="rId5"/>
    <sheet name="Income statement Year-to-Date" sheetId="14" r:id="rId6"/>
    <sheet name="Sales bridge Quarter" sheetId="5" r:id="rId7"/>
    <sheet name="Sales bridge Year-to-Date" sheetId="15" r:id="rId8"/>
    <sheet name="Segments Quarter" sheetId="8" r:id="rId9"/>
    <sheet name="Segments Year-to-Date" sheetId="16" r:id="rId10"/>
    <sheet name="Disaggreg of revenue Quarter" sheetId="10" r:id="rId11"/>
    <sheet name="Disaggreg of revenue Year-to-Da" sheetId="17" r:id="rId12"/>
    <sheet name="Cash flow Quarter" sheetId="9" r:id="rId13"/>
    <sheet name="Cash flow Quarter Year-to-Date" sheetId="18" r:id="rId14"/>
    <sheet name="Key-ratios Quarter" sheetId="12" r:id="rId15"/>
    <sheet name="Key-ratios Year-to-Date" sheetId="19" r:id="rId16"/>
    <sheet name="Balance sheet" sheetId="4"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7">'Sales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13">'Cash flow Quarter Year-to-Date'!$A$19</definedName>
    <definedName name="Capital_expenditures_in_property__plant_and_equipment" localSheetId="14">'Key-ratios Quarter'!#REF!</definedName>
    <definedName name="Capital_expenditures_in_property__plant_and_equipment" localSheetId="15">'Key-ratios Year-to-Date'!#REF!</definedName>
    <definedName name="Capital_expenditures_in_property__plant_and_equipment">'Cash flow Quarter'!$A$19</definedName>
    <definedName name="Capital_expenditures_in_property__plant_and_equipment_as___of_net_sales" localSheetId="13">'Cash flow Quarter Year-to-Date'!$A$47</definedName>
    <definedName name="Capital_expenditures_in_property__plant_and_equipment_as___of_net_sales" localSheetId="14">'Key-ratios Quarter'!#REF!</definedName>
    <definedName name="Capital_expenditures_in_property__plant_and_equipment_as___of_net_sales" localSheetId="15">'Key-ratios Year-to-Date'!#REF!</definedName>
    <definedName name="Capital_expenditures_in_property__plant_and_equipment_as___of_net_sales">'Cash flow Quarter'!$A$47</definedName>
    <definedName name="EBITA" localSheetId="5">'Income statement Year-to-Date'!$A$52</definedName>
    <definedName name="EBITA">'Income statement Quarter'!$A$52</definedName>
    <definedName name="EBITA_margin" localSheetId="5">'Income statement Year-to-Date'!$A$53</definedName>
    <definedName name="EBITA_margin">'Income statement Quarter'!$A$53</definedName>
    <definedName name="EBITA_margin_excluding_items_affecting_comparability" localSheetId="5">'Income statement Year-to-Date'!$A$55</definedName>
    <definedName name="EBITA_margin_excluding_items_affecting_comparability">'Income statement Quarter'!$A$55</definedName>
    <definedName name="EBITDA" localSheetId="5">'Income statement Year-to-Date'!#REF!</definedName>
    <definedName name="EBITDA">'Income statement Quarter'!#REF!</definedName>
    <definedName name="EBITDA_excluding_items_affecting_comparability" localSheetId="5">'Income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5">'Income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sheet'!$A$56</definedName>
    <definedName name="Net_debt____of_EBITDA">'Balance sheet'!$A$57</definedName>
    <definedName name="Operating_capital____of_net_sales">'Balance sheet'!#REF!</definedName>
    <definedName name="Operating_cash_flow_after_investments" localSheetId="13">'Cash flow Quarter Year-to-Date'!$A$56</definedName>
    <definedName name="Operating_cash_flow_after_investments" localSheetId="14">'Key-ratios Quarter'!#REF!</definedName>
    <definedName name="Operating_cash_flow_after_investments" localSheetId="15">'Key-ratios Year-to-Date'!#REF!</definedName>
    <definedName name="Operating_cash_flow_after_investments">'Cash flow Quarter'!$A$56</definedName>
    <definedName name="Operating_income" localSheetId="5">'Income statement Year-to-Date'!$A$11</definedName>
    <definedName name="Operating_income">'Income statement Quarter'!$A$11</definedName>
    <definedName name="Operating_margin" localSheetId="5">'Income statement Year-to-Date'!$A$37</definedName>
    <definedName name="Operating_margin">'Income statement Quarter'!$A$37</definedName>
    <definedName name="Operating_working_capital">'Balance sheet'!#REF!</definedName>
    <definedName name="Organic" localSheetId="7">'Sales bridge Year-to-Date'!$A$7</definedName>
    <definedName name="Organic">'Sales bridge Quarter'!$A$7</definedName>
    <definedName name="Q_No">'[1]Period Admin'!$L$2</definedName>
    <definedName name="rngDefaultFinDataPath" localSheetId="2">#REF!</definedName>
    <definedName name="rngDefaultFinDataPath" localSheetId="3">#REF!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 localSheetId="3">#REF!</definedName>
    <definedName name="tblFinDataRefs">#REF!</definedName>
    <definedName name="tblFinDataSheets" localSheetId="2">#REF!</definedName>
    <definedName name="tblFinDataSheets" localSheetId="3">#REF!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7" i="18" l="1"/>
  <c r="G47" i="9"/>
  <c r="I25" i="15"/>
  <c r="I18" i="15"/>
  <c r="I11" i="15"/>
  <c r="G25" i="5"/>
  <c r="G18" i="5"/>
  <c r="G11" i="5" l="1"/>
  <c r="I54" i="14"/>
  <c r="I55" i="14" s="1"/>
  <c r="I52" i="14"/>
  <c r="I53" i="14" s="1"/>
  <c r="I49" i="14"/>
  <c r="I50" i="14" s="1"/>
  <c r="I42" i="14"/>
  <c r="I44" i="14" s="1"/>
  <c r="I38" i="14"/>
  <c r="I37" i="14"/>
  <c r="I36" i="14"/>
  <c r="G52" i="3"/>
  <c r="G53" i="3" s="1"/>
  <c r="G49" i="3"/>
  <c r="G50" i="3" s="1"/>
  <c r="G42" i="3"/>
  <c r="G44" i="3" s="1"/>
  <c r="G38" i="3"/>
  <c r="G37" i="3"/>
  <c r="G36" i="3"/>
  <c r="G54" i="3" l="1"/>
  <c r="G55" i="3" s="1"/>
  <c r="I50" i="4"/>
  <c r="H50" i="4"/>
  <c r="G50" i="4"/>
  <c r="F50" i="4"/>
  <c r="E50" i="4"/>
  <c r="D50" i="4"/>
  <c r="C50" i="4"/>
  <c r="B50" i="4"/>
  <c r="G51" i="9"/>
  <c r="F51" i="9"/>
  <c r="E51" i="9"/>
  <c r="D51" i="9"/>
  <c r="C51" i="9"/>
  <c r="B51" i="9"/>
  <c r="I51" i="18" l="1"/>
  <c r="H51" i="18"/>
  <c r="G51" i="18"/>
  <c r="F51" i="18"/>
  <c r="E51" i="18"/>
  <c r="D51" i="18"/>
  <c r="C51" i="18"/>
  <c r="B51" i="18"/>
  <c r="C47" i="18"/>
  <c r="B47" i="18"/>
  <c r="G47" i="18"/>
  <c r="H47" i="18"/>
  <c r="F47" i="18"/>
  <c r="E47" i="18"/>
  <c r="D47" i="18"/>
  <c r="C25" i="16" l="1"/>
  <c r="B25" i="16"/>
  <c r="C23" i="16"/>
  <c r="B23" i="16"/>
  <c r="C14" i="16"/>
  <c r="B14" i="16"/>
  <c r="C12" i="16"/>
  <c r="B12" i="16"/>
  <c r="H25" i="16"/>
  <c r="G25" i="16"/>
  <c r="F25" i="16"/>
  <c r="E25" i="16"/>
  <c r="D25" i="16"/>
  <c r="H23" i="16"/>
  <c r="G23" i="16"/>
  <c r="F23" i="16"/>
  <c r="E23" i="16"/>
  <c r="D23" i="16"/>
  <c r="H14" i="16"/>
  <c r="G14" i="16"/>
  <c r="F14" i="16"/>
  <c r="E14" i="16"/>
  <c r="D14" i="16"/>
  <c r="H12" i="16"/>
  <c r="G12" i="16"/>
  <c r="F12" i="16"/>
  <c r="E12" i="16"/>
  <c r="D12" i="16"/>
  <c r="C25" i="15"/>
  <c r="B25" i="15"/>
  <c r="C18" i="15"/>
  <c r="B18" i="15"/>
  <c r="C11" i="15"/>
  <c r="B11" i="15"/>
  <c r="H25" i="15" l="1"/>
  <c r="F25" i="15"/>
  <c r="E25" i="15"/>
  <c r="D25" i="15"/>
  <c r="H18" i="15"/>
  <c r="F18" i="15"/>
  <c r="E18" i="15"/>
  <c r="D18" i="15"/>
  <c r="H11" i="15"/>
  <c r="F11" i="15"/>
  <c r="E11" i="15"/>
  <c r="D11" i="15"/>
  <c r="H42" i="14"/>
  <c r="H44" i="14"/>
  <c r="B47" i="14" l="1"/>
  <c r="C54" i="14"/>
  <c r="C55" i="14" s="1"/>
  <c r="B54" i="14"/>
  <c r="B55" i="14" s="1"/>
  <c r="C52" i="14"/>
  <c r="C53" i="14" s="1"/>
  <c r="B52" i="14"/>
  <c r="B53" i="14" s="1"/>
  <c r="C49" i="14"/>
  <c r="C50" i="14"/>
  <c r="B49" i="14"/>
  <c r="B50" i="14" s="1"/>
  <c r="D49" i="14"/>
  <c r="C47" i="14"/>
  <c r="C36" i="14"/>
  <c r="B36" i="14"/>
  <c r="C42" i="14"/>
  <c r="C44" i="14" s="1"/>
  <c r="B42" i="14"/>
  <c r="B44" i="14" s="1"/>
  <c r="B38" i="14"/>
  <c r="B37" i="14"/>
  <c r="C38" i="14"/>
  <c r="C37" i="14"/>
  <c r="G55" i="14"/>
  <c r="G53" i="14"/>
  <c r="G50" i="14"/>
  <c r="F49" i="14"/>
  <c r="F50" i="14" s="1"/>
  <c r="H47" i="14"/>
  <c r="H49" i="14" s="1"/>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E49" i="14" l="1"/>
  <c r="E50" i="14" s="1"/>
  <c r="F54" i="14"/>
  <c r="F55" i="14" s="1"/>
  <c r="D54" i="14"/>
  <c r="D55" i="14" s="1"/>
  <c r="H50" i="14"/>
  <c r="H54" i="14"/>
  <c r="H55" i="14" s="1"/>
  <c r="H52" i="14"/>
  <c r="H53" i="14" s="1"/>
  <c r="D50" i="14"/>
  <c r="E54" i="14" l="1"/>
  <c r="E55" i="14" s="1"/>
  <c r="E47" i="9"/>
  <c r="B47" i="9" l="1"/>
  <c r="C47" i="9"/>
  <c r="D47" i="9"/>
  <c r="F47" i="9"/>
  <c r="D47" i="3"/>
  <c r="E25" i="5"/>
  <c r="D25" i="5"/>
  <c r="C25" i="5"/>
  <c r="B25" i="5"/>
  <c r="E18" i="5"/>
  <c r="D18" i="5"/>
  <c r="C18" i="5"/>
  <c r="B18" i="5"/>
  <c r="B11" i="5"/>
  <c r="C11" i="5"/>
  <c r="D11" i="5"/>
  <c r="E11" i="5"/>
  <c r="E25" i="8" l="1"/>
  <c r="D25" i="8"/>
  <c r="C25" i="8"/>
  <c r="B25" i="8"/>
  <c r="E23" i="8"/>
  <c r="D23" i="8"/>
  <c r="C23" i="8"/>
  <c r="B23" i="8"/>
  <c r="E14" i="8"/>
  <c r="D14" i="8"/>
  <c r="C14" i="8"/>
  <c r="B14" i="8"/>
  <c r="E12" i="8"/>
  <c r="D12" i="8"/>
  <c r="C12" i="8"/>
  <c r="B12" i="8"/>
  <c r="D52" i="3"/>
  <c r="D53" i="3" s="1"/>
  <c r="E47" i="3"/>
  <c r="E52" i="3" s="1"/>
  <c r="E53" i="3" s="1"/>
  <c r="D49" i="3"/>
  <c r="C47"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E50" i="3"/>
  <c r="B54" i="3"/>
  <c r="B55" i="3" s="1"/>
  <c r="C54" i="3"/>
  <c r="C55" i="3" s="1"/>
  <c r="D54" i="3"/>
  <c r="D55" i="3" s="1"/>
  <c r="D50" i="3"/>
  <c r="F42" i="3"/>
  <c r="F25" i="8"/>
  <c r="F23" i="8"/>
  <c r="F14" i="8"/>
  <c r="F12" i="8"/>
  <c r="F25" i="5"/>
  <c r="F18" i="5"/>
  <c r="F47" i="3" l="1"/>
  <c r="F52" i="3" s="1"/>
  <c r="F53" i="3" s="1"/>
  <c r="F49" i="3" l="1"/>
  <c r="F50" i="3" s="1"/>
  <c r="F54" i="3" l="1"/>
  <c r="F55" i="3" s="1"/>
  <c r="F11" i="5" l="1"/>
  <c r="F44" i="3"/>
</calcChain>
</file>

<file path=xl/sharedStrings.xml><?xml version="1.0" encoding="utf-8"?>
<sst xmlns="http://schemas.openxmlformats.org/spreadsheetml/2006/main" count="870" uniqueCount="309">
  <si>
    <t>Organic growth</t>
  </si>
  <si>
    <t>Acquisitions</t>
  </si>
  <si>
    <t>Operating margin (EBIT margin)</t>
  </si>
  <si>
    <t>EBITA</t>
  </si>
  <si>
    <t>EBITA margin</t>
  </si>
  <si>
    <t>EBITA expressed as a percentage of net sales.</t>
  </si>
  <si>
    <t>Items affecting comparability</t>
  </si>
  <si>
    <t>Operating income less amortization and
write-down related to intangibles assets
(excluding right of use assets) and less
items affecting comparability.</t>
  </si>
  <si>
    <t>Items affecting comparability vary between
years and periods and in order to analyze
trends items affecting comparability are
excluded from EBITA.</t>
  </si>
  <si>
    <t>EBITA excluding items affecting comparability</t>
  </si>
  <si>
    <t>Operating cash flow after investments</t>
  </si>
  <si>
    <t>Net debt</t>
  </si>
  <si>
    <t>Net debt describes the Groups total debt
financing and is monitored by management.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</si>
  <si>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</si>
  <si>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</si>
  <si>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</si>
  <si>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</si>
  <si>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</si>
  <si>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</si>
  <si>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</si>
  <si>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</si>
  <si>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</si>
  <si>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</si>
  <si>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</si>
  <si>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</si>
  <si>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</si>
  <si>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</si>
  <si>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</si>
  <si>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</si>
  <si>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</si>
  <si>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</si>
  <si>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</si>
  <si>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</si>
  <si>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</si>
  <si>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</si>
  <si>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</si>
  <si>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</si>
  <si>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</si>
  <si>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</si>
  <si>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</si>
  <si>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</si>
  <si>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</si>
  <si>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</si>
  <si>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</si>
  <si>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</si>
  <si>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</si>
  <si>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</si>
  <si>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</si>
  <si>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</si>
  <si>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</si>
  <si>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</si>
  <si>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</si>
  <si>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</si>
  <si>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</si>
  <si>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</si>
  <si>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</si>
  <si>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</si>
  <si>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</si>
  <si>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</si>
  <si>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</si>
  <si>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</si>
  <si>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</si>
  <si>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</si>
  <si>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</si>
  <si>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</si>
  <si>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</si>
  <si>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</si>
  <si>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</si>
  <si>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</si>
  <si>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</si>
  <si>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</si>
  <si>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</si>
  <si>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</si>
  <si>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</si>
  <si>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</si>
  <si>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</si>
  <si>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</si>
  <si>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</si>
  <si>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</si>
  <si>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</si>
  <si>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</si>
  <si>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</si>
  <si>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</si>
  <si>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</si>
  <si>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</si>
  <si>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</si>
  <si>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</si>
  <si>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</si>
  <si>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</si>
  <si>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</si>
  <si>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</si>
  <si>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</si>
  <si>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</si>
  <si>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</si>
  <si>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</si>
  <si>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</si>
  <si>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</si>
  <si>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</si>
  <si>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</si>
  <si>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Earnings before interest and tax</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</si>
  <si>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</si>
  <si>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</si>
  <si>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</si>
  <si>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</si>
  <si>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</si>
  <si>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</si>
  <si>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</si>
  <si>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</si>
  <si>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</si>
  <si>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</si>
  <si>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</si>
  <si>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r>
      <t>Used as an indicator that shows th</t>
    </r>
    <r>
      <rPr>
        <sz val="12"/>
        <rFont val="Calibri"/>
        <family val="2"/>
        <scheme val="minor"/>
      </rPr>
      <t>e Group's</t>
    </r>
    <r>
      <rPr>
        <sz val="12"/>
        <color theme="1"/>
        <rFont val="Calibri"/>
        <family val="2"/>
        <scheme val="minor"/>
      </rPr>
      <t xml:space="preserve"> ability to make a profit, regardless of the method of financing (then determines the optimal use of debt versus equity).</t>
    </r>
  </si>
  <si>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</si>
  <si>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</si>
  <si>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</si>
  <si>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</si>
  <si>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EBITA less depreciation.</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</si>
  <si>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</si>
  <si>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</si>
  <si>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</si>
  <si>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 cashpool accounts Electrolux Group).</t>
  </si>
  <si>
    <t>Net debt/EBITDA Ratio</t>
  </si>
  <si>
    <t>Net debt in relation to EBITDA (Net debt is based on the end of period balance. EBITDA is calculated based on last four rolling quarters).</t>
  </si>
  <si>
    <t>A measurement of financial risk, showing net debt in relation to cash generation.</t>
  </si>
  <si>
    <t>Material profit or loss items such as capital gains and losses from divestments of product groups or major units, close down or significant down-sizing of major units or activities, restructuring activities, significant impairment, and other major non-recurring costs or income.</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</si>
  <si>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</si>
  <si>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</si>
  <si>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</si>
  <si>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</si>
  <si>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</si>
  <si>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</si>
  <si>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</si>
  <si>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</si>
  <si>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</si>
  <si>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</si>
  <si>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Financial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</si>
  <si>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</si>
  <si>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</si>
  <si>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</si>
  <si>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</si>
  <si>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</si>
  <si>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</si>
  <si>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</si>
  <si>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</si>
  <si>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</si>
  <si>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</si>
  <si>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</si>
  <si>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</si>
  <si>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</si>
  <si>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</si>
  <si>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</si>
  <si>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</si>
  <si>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</si>
  <si>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</si>
  <si>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</si>
  <si>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</si>
  <si>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</si>
  <si>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</si>
  <si>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</si>
  <si>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</si>
  <si>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</si>
  <si>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</si>
  <si>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</si>
  <si>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</si>
  <si>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</si>
  <si>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</si>
  <si>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</si>
  <si>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</si>
  <si>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</si>
  <si>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</si>
  <si>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</si>
  <si>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 xml:space="preserve">- </t>
  </si>
  <si>
    <t>Depreciation and amortization</t>
  </si>
  <si>
    <t>Financial items paid, net</t>
  </si>
  <si>
    <t>Capital expenditures as % of net sales</t>
  </si>
  <si>
    <t>Note: 
Values in line items below are stated as they appear in different statements when presented individually, unless its used to derive a new computation through excluding/adding which will lead to opposite appearance in the tables.</t>
  </si>
  <si>
    <t>Net Sales</t>
  </si>
  <si>
    <t>Net sales comparative period prior year</t>
  </si>
  <si>
    <t>Net sales, change</t>
  </si>
  <si>
    <t>Net sales, change %</t>
  </si>
  <si>
    <t>Excluding</t>
  </si>
  <si>
    <t>Aquisitions</t>
  </si>
  <si>
    <t>Add</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</si>
  <si>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</si>
  <si>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</si>
  <si>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</si>
  <si>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</si>
  <si>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</si>
  <si>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</si>
  <si>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</si>
  <si>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</si>
  <si>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</si>
  <si>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</si>
  <si>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</si>
  <si>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</si>
  <si>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</si>
  <si>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</si>
  <si>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</si>
  <si>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</si>
  <si>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</si>
  <si>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</si>
  <si>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</si>
  <si>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</si>
  <si>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</si>
  <si>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</si>
  <si>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</si>
  <si>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</si>
  <si>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</si>
  <si>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</si>
  <si>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</si>
  <si>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</si>
  <si>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</si>
  <si>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</si>
  <si>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</si>
  <si>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</si>
  <si>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</si>
  <si>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</si>
  <si>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</si>
  <si>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</si>
  <si>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 xml:space="preserve">Sum of currency adjusted last twelve months’ average of inventories, trade receivables and trade payables (Operating working capital) as percentage of currency adjusted last twelve months’ average net sales.
All months of the period are currency adjusted by applying the end of period average currency rate. </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</si>
  <si>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</si>
  <si>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</si>
  <si>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</si>
  <si>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</si>
  <si>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</si>
  <si>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</si>
  <si>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</si>
  <si>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</si>
  <si>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</si>
  <si>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</si>
  <si>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</si>
  <si>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</si>
  <si>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</si>
  <si>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</si>
  <si>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</si>
  <si>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</si>
  <si>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</si>
  <si>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</si>
  <si>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</si>
  <si>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</si>
  <si>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</si>
  <si>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</si>
  <si>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</si>
  <si>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</si>
  <si>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</si>
  <si>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</si>
  <si>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</si>
  <si>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</si>
  <si>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</si>
  <si>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</si>
  <si>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</si>
  <si>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</si>
  <si>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</si>
  <si>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</si>
  <si>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</si>
  <si>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</si>
  <si>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</si>
  <si>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</si>
  <si>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</si>
  <si>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</si>
  <si>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</si>
  <si>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</si>
  <si>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</si>
  <si>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</si>
  <si>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</si>
  <si>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</si>
  <si>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</si>
  <si>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</si>
  <si>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</si>
  <si>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</si>
  <si>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</si>
  <si>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</si>
  <si>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</si>
  <si>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Disaggregation of revenue, Quarter</t>
  </si>
  <si>
    <t>Balance sheet</t>
  </si>
  <si>
    <t>Cash flow, Quarter</t>
  </si>
  <si>
    <t>Mar. 31, 2019</t>
  </si>
  <si>
    <t>Jun. 30, 2019</t>
  </si>
  <si>
    <t>Sep. 30, 2019</t>
  </si>
  <si>
    <t>Dec. 31, 2019</t>
  </si>
  <si>
    <t>Mar. 31, 2020</t>
  </si>
  <si>
    <t>Sales bridge, Year-to-Date</t>
  </si>
  <si>
    <t>Segments, year-to-Date</t>
  </si>
  <si>
    <t>Disaggregation of revenue,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</si>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</sst>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_j;\-#,##0_j;\-_j;@_j"/>
    <numFmt numFmtId="165" formatCode="#,##0.00_j;\-#,##0.00_j;\-_j;@_j"/>
    <numFmt numFmtId="166" formatCode="#,##0_j;\-#,##0_j;0_j;@_j"/>
    <numFmt numFmtId="167" formatCode="#,##0.0_j;\-#,##0.0_j;0.0_j;@_j"/>
    <numFmt numFmtId="168" formatCode="0.0"/>
    <numFmt numFmtId="169" formatCode="###0_j;\-###0_j;0_j;@_j"/>
    <numFmt numFmtId="170" formatCode="#,##0.0"/>
    <numFmt numFmtId="171" formatCode="_-* #,##0.00\ _k_r_-;\-* #,##0.00\ _k_r_-;_-* &quot;-&quot;??\ _k_r_-;_-@_-"/>
    <numFmt numFmtId="172" formatCode="#,##0_ ;\-#,##0\ "/>
  </numFmts>
  <fonts count="20" x14ac:knownFonts="1">
    <font>
      <sz val="11"/>
      <color theme="1"/>
      <name val="Calibri"/>
      <family val="2"/>
      <scheme val="minor"/>
    </font>
    <font>
      <b/>
      <sz val="11"/>
      <color theme="1"/>
      <name val="Calibri"/>
      <family val="2"/>
      <scheme val="minor"/>
    </font>
    <font>
      <sz val="11"/>
      <color rgb="FF030303"/>
      <name val="Calibri"/>
      <family val="2"/>
      <scheme val="minor"/>
    </font>
    <font>
      <b/>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2"/>
      <color theme="1"/>
      <name val="Calibri"/>
      <family val="2"/>
      <scheme val="minor"/>
    </font>
    <font>
      <sz val="12"/>
      <name val="Calibri"/>
      <family val="2"/>
      <scheme val="minor"/>
    </font>
    <font>
      <b/>
      <u/>
      <sz val="11"/>
      <color theme="1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sz val="8"/>
      <name val="Calibri"/>
      <family val="2"/>
      <scheme val="minor"/>
    </font>
    <font>
      <sz val="8"/>
      <name val="Calibri Light"/>
      <family val="2"/>
      <scheme val="major"/>
    </font>
    <font>
      <b/>
      <sz val="16"/>
      <color theme="1"/>
      <name val="Calibri"/>
      <family val="2"/>
      <scheme val="minor"/>
    </font>
    <font>
      <sz val="11"/>
      <name val="Calibri"/>
      <family val="2"/>
      <scheme val="minor"/>
    </font>
    <font>
      <b/>
      <sz val="11"/>
      <name val="Calibri"/>
      <family val="2"/>
      <scheme val="minor"/>
    </font>
    <font>
      <b/>
      <sz val="12"/>
      <color theme="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thin">
        <color theme="4"/>
      </top>
      <bottom style="thin">
        <color theme="4"/>
      </bottom>
      <diagonal/>
    </border>
    <border>
      <left/>
      <right/>
      <top/>
      <bottom style="thin">
        <color theme="4"/>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5" fillId="0" borderId="0" applyNumberFormat="0" applyFill="0" applyBorder="0" applyAlignment="0" applyProtection="0"/>
    <xf numFmtId="9" fontId="10" fillId="0" borderId="0" applyFont="0" applyFill="0" applyBorder="0" applyAlignment="0" applyProtection="0"/>
    <xf numFmtId="0" fontId="11" fillId="0" borderId="3" applyNumberFormat="0" applyFont="0" applyFill="0" applyAlignment="0" applyProtection="0"/>
    <xf numFmtId="164" fontId="12" fillId="0" borderId="4" applyFill="0" applyAlignment="0" applyProtection="0"/>
    <xf numFmtId="167" fontId="13" fillId="0" borderId="0" applyFill="0" applyAlignment="0" applyProtection="0"/>
    <xf numFmtId="169" fontId="14" fillId="0" borderId="5" applyFill="0" applyAlignment="0" applyProtection="0">
      <alignment horizontal="left" wrapText="1"/>
    </xf>
    <xf numFmtId="166" fontId="12" fillId="0" borderId="8" applyFill="0" applyBorder="0" applyAlignment="0" applyProtection="0"/>
    <xf numFmtId="171" fontId="10" fillId="0" borderId="0" applyFont="0" applyFill="0" applyBorder="0" applyAlignment="0" applyProtection="0"/>
  </cellStyleXfs>
  <cellXfs count="18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4"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4"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0" applyFont="1" applyAlignment="1"/>
    <xf numFmtId="0" fontId="5" fillId="0" borderId="0" xfId="1"/>
    <xf numFmtId="0" fontId="8"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vertical="top" wrapText="1"/>
    </xf>
    <xf numFmtId="0" fontId="2" fillId="0" borderId="0" xfId="0" applyFont="1" applyBorder="1" applyAlignment="1">
      <alignment vertical="top" wrapText="1"/>
    </xf>
    <xf numFmtId="0" fontId="8" fillId="0" borderId="0" xfId="0" applyFont="1" applyBorder="1" applyAlignment="1">
      <alignment horizontal="left" vertical="top" wrapText="1"/>
    </xf>
    <xf numFmtId="0" fontId="0" fillId="0" borderId="1" xfId="0" applyFont="1" applyBorder="1" applyAlignment="1">
      <alignment wrapText="1"/>
    </xf>
    <xf numFmtId="0" fontId="9" fillId="0" borderId="0" xfId="1" applyFont="1" applyFill="1" applyAlignment="1">
      <alignment vertical="top"/>
    </xf>
    <xf numFmtId="0" fontId="9" fillId="0" borderId="0" xfId="1" applyFont="1" applyAlignment="1">
      <alignment vertical="top" wrapText="1"/>
    </xf>
    <xf numFmtId="0" fontId="9" fillId="0" borderId="0" xfId="1" applyFont="1" applyBorder="1" applyAlignment="1">
      <alignment vertical="top" wrapText="1"/>
    </xf>
    <xf numFmtId="0" fontId="9" fillId="0" borderId="0" xfId="1" applyFont="1" applyFill="1" applyAlignment="1">
      <alignment vertical="top" wrapText="1"/>
    </xf>
    <xf numFmtId="0" fontId="0" fillId="0" borderId="3" xfId="3" applyFont="1"/>
    <xf numFmtId="3" fontId="0" fillId="0" borderId="0" xfId="0" applyNumberFormat="1" applyBorder="1" applyAlignment="1">
      <alignment horizontal="center"/>
    </xf>
    <xf numFmtId="0" fontId="0" fillId="0" borderId="6" xfId="3" applyFont="1" applyBorder="1"/>
    <xf numFmtId="0" fontId="0" fillId="0" borderId="7" xfId="3" applyFont="1" applyBorder="1"/>
    <xf numFmtId="0" fontId="0" fillId="0" borderId="2" xfId="3" applyFont="1" applyBorder="1"/>
    <xf numFmtId="0" fontId="1" fillId="0" borderId="0" xfId="0" applyFont="1" applyBorder="1"/>
    <xf numFmtId="0" fontId="1" fillId="0" borderId="3" xfId="3" applyFont="1"/>
    <xf numFmtId="169" fontId="14" fillId="0" borderId="0" xfId="6" applyFill="1" applyBorder="1">
      <alignment horizontal="left" wrapText="1"/>
    </xf>
    <xf numFmtId="169" fontId="15" fillId="0" borderId="0" xfId="6" applyFont="1" applyFill="1" applyBorder="1" applyAlignment="1">
      <alignment horizontal="right" wrapText="1"/>
    </xf>
    <xf numFmtId="166" fontId="12" fillId="0" borderId="0" xfId="3" applyNumberFormat="1" applyFont="1" applyFill="1" applyBorder="1"/>
    <xf numFmtId="164" fontId="12" fillId="0" borderId="0" xfId="3" applyNumberFormat="1" applyFont="1" applyFill="1" applyBorder="1" applyAlignment="1">
      <alignment horizontal="right"/>
    </xf>
    <xf numFmtId="0" fontId="0" fillId="0" borderId="0" xfId="3" applyFont="1" applyFill="1" applyBorder="1"/>
    <xf numFmtId="164" fontId="13" fillId="0" borderId="0" xfId="3" applyNumberFormat="1" applyFont="1" applyFill="1" applyBorder="1" applyAlignment="1">
      <alignment horizontal="right"/>
    </xf>
    <xf numFmtId="164" fontId="13" fillId="0" borderId="0" xfId="3" applyNumberFormat="1" applyFont="1" applyFill="1" applyBorder="1"/>
    <xf numFmtId="164" fontId="12" fillId="0" borderId="0" xfId="3" applyNumberFormat="1" applyFont="1" applyFill="1" applyBorder="1"/>
    <xf numFmtId="164" fontId="12" fillId="0" borderId="0" xfId="4" applyFill="1" applyBorder="1"/>
    <xf numFmtId="164" fontId="12" fillId="0" borderId="0" xfId="4" applyFill="1" applyBorder="1" applyAlignment="1">
      <alignment horizontal="right"/>
    </xf>
    <xf numFmtId="0" fontId="12" fillId="0" borderId="0" xfId="3" applyFont="1" applyFill="1" applyBorder="1"/>
    <xf numFmtId="0" fontId="0" fillId="0" borderId="2" xfId="0" applyBorder="1" applyAlignment="1"/>
    <xf numFmtId="165"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9" xfId="0" applyFont="1" applyBorder="1" applyAlignment="1">
      <alignment wrapText="1"/>
    </xf>
    <xf numFmtId="0" fontId="0" fillId="0" borderId="9" xfId="0" applyBorder="1" applyAlignment="1">
      <alignment wrapText="1"/>
    </xf>
    <xf numFmtId="0" fontId="0" fillId="0" borderId="2" xfId="0" applyFont="1" applyBorder="1" applyAlignment="1">
      <alignment wrapText="1"/>
    </xf>
    <xf numFmtId="0" fontId="0" fillId="0" borderId="0" xfId="0" applyFont="1"/>
    <xf numFmtId="0" fontId="16"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quotePrefix="1" applyAlignment="1">
      <alignment horizontal="right"/>
    </xf>
    <xf numFmtId="0" fontId="17" fillId="0" borderId="0" xfId="0" applyFont="1" applyAlignment="1">
      <alignment horizontal="left"/>
    </xf>
    <xf numFmtId="0" fontId="1" fillId="0" borderId="0" xfId="0" applyFont="1" applyAlignment="1">
      <alignment vertical="top"/>
    </xf>
    <xf numFmtId="0" fontId="17" fillId="0" borderId="0" xfId="0" applyFont="1" applyAlignment="1">
      <alignment vertical="top"/>
    </xf>
    <xf numFmtId="0" fontId="17" fillId="0" borderId="0" xfId="0" applyFont="1" applyAlignment="1">
      <alignment horizontal="left" indent="2"/>
    </xf>
    <xf numFmtId="0" fontId="0" fillId="0" borderId="0" xfId="0" applyAlignment="1">
      <alignment horizontal="right"/>
    </xf>
    <xf numFmtId="0" fontId="17" fillId="0" borderId="0" xfId="0" applyFont="1"/>
    <xf numFmtId="0" fontId="18" fillId="0" borderId="0" xfId="0" applyFont="1" applyAlignment="1">
      <alignment horizontal="left"/>
    </xf>
    <xf numFmtId="0" fontId="18" fillId="0" borderId="0" xfId="0" applyFont="1" applyAlignment="1">
      <alignment horizontal="right"/>
    </xf>
    <xf numFmtId="0" fontId="18"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8" fontId="10" fillId="0" borderId="0" xfId="2" applyNumberFormat="1" applyFont="1" applyFill="1"/>
    <xf numFmtId="168" fontId="10"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8" fontId="0" fillId="0" borderId="0" xfId="0" applyNumberFormat="1" applyFill="1"/>
    <xf numFmtId="168" fontId="0" fillId="0" borderId="0" xfId="0" applyNumberFormat="1" applyFill="1" applyBorder="1" applyAlignment="1">
      <alignment horizontal="right"/>
    </xf>
    <xf numFmtId="168" fontId="0" fillId="0" borderId="1" xfId="0" applyNumberFormat="1" applyFill="1" applyBorder="1" applyAlignment="1">
      <alignment horizontal="right"/>
    </xf>
    <xf numFmtId="168" fontId="0" fillId="0" borderId="1" xfId="0" applyNumberFormat="1" applyFill="1" applyBorder="1"/>
    <xf numFmtId="3" fontId="0" fillId="0" borderId="1" xfId="0" applyNumberFormat="1" applyFill="1" applyBorder="1"/>
    <xf numFmtId="164"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4" fontId="0" fillId="0" borderId="2" xfId="0" applyNumberFormat="1" applyFill="1" applyBorder="1"/>
    <xf numFmtId="3" fontId="0" fillId="0" borderId="9"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9" xfId="0" applyNumberFormat="1" applyFill="1" applyBorder="1" applyAlignment="1">
      <alignment wrapText="1"/>
    </xf>
    <xf numFmtId="3" fontId="4"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8" fillId="0" borderId="0" xfId="0" applyFont="1" applyFill="1" applyBorder="1" applyAlignment="1">
      <alignment vertical="top" wrapText="1"/>
    </xf>
    <xf numFmtId="0" fontId="5"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6"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168" fontId="0" fillId="0" borderId="0" xfId="0" applyNumberFormat="1"/>
    <xf numFmtId="0" fontId="0" fillId="0" borderId="2" xfId="0" applyBorder="1"/>
    <xf numFmtId="3" fontId="0" fillId="0" borderId="0" xfId="0" applyNumberFormat="1" applyFont="1"/>
    <xf numFmtId="3" fontId="4"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7" fillId="0" borderId="0" xfId="0" applyNumberFormat="1" applyFont="1" applyAlignment="1"/>
    <xf numFmtId="3" fontId="0" fillId="0" borderId="0" xfId="0" quotePrefix="1" applyNumberFormat="1" applyFont="1" applyAlignment="1"/>
    <xf numFmtId="170" fontId="17" fillId="0" borderId="0" xfId="0" applyNumberFormat="1" applyFont="1" applyAlignment="1"/>
    <xf numFmtId="170" fontId="0" fillId="0" borderId="0" xfId="0" quotePrefix="1" applyNumberFormat="1" applyFont="1" applyAlignment="1"/>
    <xf numFmtId="0" fontId="18"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0" fontId="0" fillId="0" borderId="1" xfId="0" applyBorder="1" applyAlignment="1">
      <alignment horizontal="center" wrapText="1"/>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8"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9" xfId="0" applyNumberFormat="1" applyFont="1" applyBorder="1" applyAlignment="1">
      <alignment wrapText="1"/>
    </xf>
    <xf numFmtId="1" fontId="4"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9"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0" fontId="19" fillId="0" borderId="10" xfId="0" applyFont="1" applyBorder="1" applyAlignment="1">
      <alignment vertical="center" wrapText="1"/>
    </xf>
  </cellXfs>
  <cellStyles count="9">
    <cellStyle name="Comma 2" xfId="8" xr:uid="{DC9B9F0B-934D-490E-AEA4-3A2F484EFF1C}"/>
    <cellStyle name="Hyperlink" xfId="1" builtinId="8"/>
    <cellStyle name="Normal" xfId="0" builtinId="0"/>
    <cellStyle name="Percent" xfId="2" builtinId="5"/>
    <cellStyle name="QR_Rubrik_kantlinje" xfId="6" xr:uid="{9CD8BCBC-E493-4AF2-9A5D-7F8CC654675A}"/>
    <cellStyle name="QR_Summa_rad" xfId="4" xr:uid="{F5E9ABCC-2621-4EB5-98FC-8941F0472867}"/>
    <cellStyle name="TblEnDecimal" xfId="5" xr:uid="{1865B7C5-CDCF-48DD-A686-BF59A4212CBF}"/>
    <cellStyle name="TblPostLinje" xfId="3" xr:uid="{7E780A46-DA99-41C4-AA2B-57974EFA0FD0}"/>
    <cellStyle name="TblUnderrubrik" xfId="7" xr:uid="{16E9FCDF-AFBB-4060-8838-A7004AA9C0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4.5" x14ac:dyDescent="0.35"/>
  <cols>
    <col min="1" max="1" width="37.453125" bestFit="1" customWidth="1"/>
  </cols>
  <sheetData>
    <row r="3" spans="1:1" x14ac:dyDescent="0.35">
      <c r="A3" s="25" t="s">
        <v>107</v>
      </c>
    </row>
    <row r="4" spans="1:1" x14ac:dyDescent="0.35">
      <c r="A4" s="25" t="s">
        <v>269</v>
      </c>
    </row>
    <row r="5" spans="1:1" x14ac:dyDescent="0.35">
      <c r="A5" s="25" t="s">
        <v>270</v>
      </c>
    </row>
    <row r="6" spans="1:1" x14ac:dyDescent="0.35">
      <c r="A6" s="25" t="s">
        <v>268</v>
      </c>
    </row>
    <row r="7" spans="1:1" x14ac:dyDescent="0.35">
      <c r="A7" s="25" t="s">
        <v>267</v>
      </c>
    </row>
    <row r="8" spans="1:1" x14ac:dyDescent="0.35">
      <c r="A8" s="25" t="s">
        <v>271</v>
      </c>
    </row>
    <row r="9" spans="1:1" x14ac:dyDescent="0.35">
      <c r="A9" s="25" t="s">
        <v>281</v>
      </c>
    </row>
    <row r="10" spans="1:1" x14ac:dyDescent="0.35">
      <c r="A10" s="25" t="s">
        <v>272</v>
      </c>
    </row>
    <row r="11" spans="1:1" x14ac:dyDescent="0.35">
      <c r="A11" s="25" t="s">
        <v>282</v>
      </c>
    </row>
    <row r="12" spans="1:1" x14ac:dyDescent="0.35">
      <c r="A12" s="25" t="s">
        <v>273</v>
      </c>
    </row>
    <row r="13" spans="1:1" x14ac:dyDescent="0.35">
      <c r="A13" s="25" t="s">
        <v>283</v>
      </c>
    </row>
    <row r="14" spans="1:1" x14ac:dyDescent="0.35">
      <c r="A14" s="25" t="s">
        <v>275</v>
      </c>
    </row>
    <row r="15" spans="1:1" x14ac:dyDescent="0.35">
      <c r="A15" s="25" t="s">
        <v>285</v>
      </c>
    </row>
    <row r="16" spans="1:1" x14ac:dyDescent="0.35">
      <c r="A16" s="25" t="s">
        <v>286</v>
      </c>
    </row>
    <row r="17" spans="1:1" x14ac:dyDescent="0.35">
      <c r="A17" s="25" t="s">
        <v>287</v>
      </c>
    </row>
    <row r="18" spans="1:1" x14ac:dyDescent="0.35">
      <c r="A18" s="25" t="s">
        <v>274</v>
      </c>
    </row>
  </sheetData>
  <hyperlinks>
    <hyperlink ref="A3" location="Definitions!A1" display="Definitions" xr:uid="{00000000-0004-0000-0000-000000000000}"/>
    <hyperlink ref="A6" location="'Income statement Quarter'!A1" display="Income statement, quarters" xr:uid="{00000000-0004-0000-0000-000001000000}"/>
    <hyperlink ref="A8" location="'Sales bridge Quarter'!A1" display="Sales bridge, Quarter" xr:uid="{00000000-0004-0000-0000-000002000000}"/>
    <hyperlink ref="A10" location="'Segments Quarter'!A1" display="Segments, Quarter" xr:uid="{00000000-0004-0000-0000-000003000000}"/>
    <hyperlink ref="A12" location="'Disaggreg of revenue Quarter'!A1" display="Disaggregation of revenue, Quarter" xr:uid="{00000000-0004-0000-0000-000004000000}"/>
    <hyperlink ref="A18" location="'Balance sheet'!A1" display="Balance sheet" xr:uid="{00000000-0004-0000-0000-000005000000}"/>
    <hyperlink ref="A14" location="'Cash flow Quarter'!A1" display="Cash flow, Quarter" xr:uid="{00000000-0004-0000-0000-000006000000}"/>
    <hyperlink ref="A4" location="'APM Quarter'!A1" display="APM" xr:uid="{7C7314FE-4040-4F19-9F54-6D68BBF4A17E}"/>
    <hyperlink ref="A5" location="'APM Year-to-Date'!A1" display="APM Year to Date" xr:uid="{267133BE-B4E7-439D-8211-EC8163E32776}"/>
    <hyperlink ref="A7" location="'Income statement Year-to-Date'!A1" display="Income statement, Year-to-Date" xr:uid="{85458AD2-0185-4146-8A0D-C168E37ECD9C}"/>
    <hyperlink ref="A9" location="'Sales bridge Year-to-Date'!A1" display="Sales bridge, Year-to-Date" xr:uid="{C54BC4FA-FFD5-4903-A4E4-BC23888D2A5C}"/>
    <hyperlink ref="A11" location="'Segments Year-to-Date'!A1" display="Segments, year-to-Date" xr:uid="{E09D7CE1-7D73-4A7E-A93E-540117517B37}"/>
    <hyperlink ref="A13" location="'Disaggreg of revenue Year-to-Da'!A1" display="Disaggregation of revenue, Year-to-Date" xr:uid="{8C8EF02F-2087-4A18-8474-B2CC9C5965B6}"/>
    <hyperlink ref="A15" location="'Cash flow Quarter Year-to-Date'!A1" display="Cash flow, Year-to-Date" xr:uid="{26541217-4FC8-40D5-8B90-C8E182E0FB41}"/>
    <hyperlink ref="A16" location="'Key-ratios Quarter'!A1" display="Key-ratios, Quarter" xr:uid="{DC211577-AAAC-4300-AAB0-31675556E021}"/>
    <hyperlink ref="A17" location="'Key-ratios Year-to-Date'!A1" display="Key-ratios, Year-to-date" xr:uid="{FA58987D-3521-4BC6-A4B7-5DB4472BC077}"/>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EF25-8DB2-41EA-B979-C2A193D7DB59}">
  <dimension ref="A1:I25"/>
  <sheetViews>
    <sheetView workbookViewId="0">
      <pane xSplit="1" ySplit="4" topLeftCell="B5" activePane="bottomRight" state="frozen"/>
      <selection pane="topRight" activeCell="B1" sqref="B1"/>
      <selection pane="bottomLeft" activeCell="A5" sqref="A5"/>
      <selection pane="bottomRight" activeCell="I27" sqref="I27"/>
    </sheetView>
  </sheetViews>
  <sheetFormatPr defaultRowHeight="14.5" x14ac:dyDescent="0.35"/>
  <cols>
    <col min="1" max="1" width="30.81640625" customWidth="1"/>
    <col min="2" max="3" width="9.1796875" customWidth="1"/>
    <col min="7" max="7" width="9.54296875" customWidth="1"/>
  </cols>
  <sheetData>
    <row r="1" spans="1:9" x14ac:dyDescent="0.35">
      <c r="A1" s="4" t="s">
        <v>295</v>
      </c>
      <c r="B1" s="4"/>
      <c r="C1" s="4"/>
    </row>
    <row r="2" spans="1:9" x14ac:dyDescent="0.35">
      <c r="A2" s="113" t="s">
        <v>220</v>
      </c>
      <c r="B2" s="113"/>
      <c r="C2" s="113"/>
    </row>
    <row r="3" spans="1:9" x14ac:dyDescent="0.35">
      <c r="A3" s="113"/>
      <c r="B3" s="113"/>
      <c r="C3" s="113"/>
    </row>
    <row r="4" spans="1:9" ht="29" x14ac:dyDescent="0.35">
      <c r="A4" s="31" t="s">
        <v>221</v>
      </c>
      <c r="B4" s="125" t="s">
        <v>264</v>
      </c>
      <c r="C4" s="125" t="s">
        <v>265</v>
      </c>
      <c r="D4" s="125" t="s">
        <v>259</v>
      </c>
      <c r="E4" s="125" t="s">
        <v>260</v>
      </c>
      <c r="F4" s="125" t="s">
        <v>261</v>
      </c>
      <c r="G4" s="125" t="s">
        <v>266</v>
      </c>
      <c r="H4" s="125" t="s">
        <v>262</v>
      </c>
      <c r="I4" s="125" t="s">
        <v>263</v>
      </c>
    </row>
    <row r="5" spans="1:9" x14ac:dyDescent="0.35">
      <c r="A5" s="4" t="s">
        <v>14</v>
      </c>
      <c r="B5" s="4"/>
      <c r="C5" s="4"/>
      <c r="D5" s="18"/>
      <c r="E5" s="18"/>
      <c r="F5" s="18"/>
      <c r="G5" s="128"/>
      <c r="H5" s="18"/>
    </row>
    <row r="6" spans="1:9" x14ac:dyDescent="0.35">
      <c r="A6" t="s">
        <v>16</v>
      </c>
      <c r="B6" s="131">
        <v>4922.2</v>
      </c>
      <c r="C6" s="131">
        <v>5398.39</v>
      </c>
      <c r="D6" s="75">
        <v>1455.7860000000001</v>
      </c>
      <c r="E6" s="75">
        <v>3074.66</v>
      </c>
      <c r="F6" s="75">
        <v>4489.96</v>
      </c>
      <c r="G6" s="75">
        <v>5894.7799065999998</v>
      </c>
      <c r="H6" s="75">
        <v>1242.7119620000001</v>
      </c>
      <c r="I6" s="75">
        <v>2081.08</v>
      </c>
    </row>
    <row r="7" spans="1:9" hidden="1" x14ac:dyDescent="0.35">
      <c r="B7" s="131"/>
      <c r="C7" s="131"/>
      <c r="D7" s="75"/>
      <c r="E7" s="75"/>
      <c r="F7" s="75"/>
      <c r="G7" s="75"/>
      <c r="H7" s="75">
        <v>-20.41</v>
      </c>
      <c r="I7" s="75"/>
    </row>
    <row r="8" spans="1:9" hidden="1" x14ac:dyDescent="0.35">
      <c r="B8" s="131"/>
      <c r="C8" s="131"/>
      <c r="D8" s="75"/>
      <c r="E8" s="75"/>
      <c r="F8" s="75"/>
      <c r="G8" s="75"/>
      <c r="H8" s="75">
        <v>2.7</v>
      </c>
      <c r="I8" s="75"/>
    </row>
    <row r="9" spans="1:9" hidden="1" x14ac:dyDescent="0.35">
      <c r="B9" s="131"/>
      <c r="C9" s="131"/>
      <c r="D9" s="75"/>
      <c r="E9" s="75"/>
      <c r="F9" s="75"/>
      <c r="G9" s="75"/>
      <c r="H9" s="75">
        <v>0</v>
      </c>
      <c r="I9" s="75"/>
    </row>
    <row r="10" spans="1:9" hidden="1" x14ac:dyDescent="0.35">
      <c r="B10" s="131"/>
      <c r="C10" s="131"/>
      <c r="D10" s="75"/>
      <c r="E10" s="75"/>
      <c r="F10" s="75"/>
      <c r="G10" s="75"/>
      <c r="H10" s="75">
        <v>3.08</v>
      </c>
      <c r="I10" s="75"/>
    </row>
    <row r="11" spans="1:9" x14ac:dyDescent="0.35">
      <c r="A11" t="s">
        <v>3</v>
      </c>
      <c r="B11" s="131">
        <v>606.79</v>
      </c>
      <c r="C11" s="131">
        <v>628.92999999999995</v>
      </c>
      <c r="D11" s="75">
        <v>182.65199999999999</v>
      </c>
      <c r="E11" s="75">
        <v>427.87</v>
      </c>
      <c r="F11" s="75">
        <v>485.71</v>
      </c>
      <c r="G11" s="75">
        <v>567.67027389999976</v>
      </c>
      <c r="H11" s="75">
        <v>98.588491799999929</v>
      </c>
      <c r="I11" s="75">
        <v>34.1</v>
      </c>
    </row>
    <row r="12" spans="1:9" x14ac:dyDescent="0.35">
      <c r="A12" s="61" t="s">
        <v>59</v>
      </c>
      <c r="B12" s="102">
        <f t="shared" ref="B12:G12" si="0">B11/B6*100</f>
        <v>12.327617731908495</v>
      </c>
      <c r="C12" s="102">
        <f t="shared" si="0"/>
        <v>11.650325374787666</v>
      </c>
      <c r="D12" s="102">
        <f t="shared" si="0"/>
        <v>12.546624297802012</v>
      </c>
      <c r="E12" s="102">
        <f t="shared" si="0"/>
        <v>13.916010225520873</v>
      </c>
      <c r="F12" s="102">
        <f t="shared" si="0"/>
        <v>10.817691026200677</v>
      </c>
      <c r="G12" s="102">
        <f t="shared" si="0"/>
        <v>9.630050364805248</v>
      </c>
      <c r="H12" s="102">
        <f>H11/H6*100</f>
        <v>7.9333340962883501</v>
      </c>
      <c r="I12" s="102">
        <v>1.64</v>
      </c>
    </row>
    <row r="13" spans="1:9" x14ac:dyDescent="0.35">
      <c r="A13" t="s">
        <v>15</v>
      </c>
      <c r="B13" s="56">
        <v>572.35</v>
      </c>
      <c r="C13" s="56">
        <v>599.32000000000005</v>
      </c>
      <c r="D13" s="75">
        <v>172.56899999999999</v>
      </c>
      <c r="E13" s="75">
        <v>405.89</v>
      </c>
      <c r="F13" s="75">
        <v>450.43</v>
      </c>
      <c r="G13" s="75">
        <v>522.26745289999963</v>
      </c>
      <c r="H13" s="75">
        <v>86.605503900000031</v>
      </c>
      <c r="I13" s="75">
        <v>11.55</v>
      </c>
    </row>
    <row r="14" spans="1:9" x14ac:dyDescent="0.35">
      <c r="A14" s="61" t="s">
        <v>34</v>
      </c>
      <c r="B14" s="102">
        <f t="shared" ref="B14:G14" si="1">B13/B6*100</f>
        <v>11.62793060013815</v>
      </c>
      <c r="C14" s="102">
        <f t="shared" si="1"/>
        <v>11.101828508129277</v>
      </c>
      <c r="D14" s="102">
        <f t="shared" si="1"/>
        <v>11.854008762276871</v>
      </c>
      <c r="E14" s="102">
        <f t="shared" si="1"/>
        <v>13.201134434376485</v>
      </c>
      <c r="F14" s="102">
        <f t="shared" si="1"/>
        <v>10.031937923723151</v>
      </c>
      <c r="G14" s="102">
        <f t="shared" si="1"/>
        <v>8.8598295640393783</v>
      </c>
      <c r="H14" s="102">
        <f>H13/H6*100</f>
        <v>6.9690730071205369</v>
      </c>
      <c r="I14" s="102">
        <v>0.56000000000000005</v>
      </c>
    </row>
    <row r="15" spans="1:9" x14ac:dyDescent="0.35">
      <c r="D15" s="75"/>
      <c r="E15" s="75"/>
      <c r="F15" s="75"/>
      <c r="G15" s="75"/>
      <c r="H15" s="75"/>
      <c r="I15" s="75"/>
    </row>
    <row r="16" spans="1:9" x14ac:dyDescent="0.35">
      <c r="A16" s="4" t="s">
        <v>17</v>
      </c>
      <c r="B16" s="4"/>
      <c r="C16" s="4"/>
      <c r="D16" s="75"/>
      <c r="E16" s="75"/>
      <c r="F16" s="75"/>
      <c r="G16" s="75"/>
      <c r="H16" s="75"/>
      <c r="I16" s="75"/>
    </row>
    <row r="17" spans="1:9" x14ac:dyDescent="0.35">
      <c r="A17" t="s">
        <v>16</v>
      </c>
      <c r="B17" s="56">
        <v>2801.04</v>
      </c>
      <c r="C17" s="56">
        <v>3267.27</v>
      </c>
      <c r="D17" s="75">
        <v>846.20299999999997</v>
      </c>
      <c r="E17" s="75">
        <v>1682.21</v>
      </c>
      <c r="F17" s="75">
        <v>2456.5300000000002</v>
      </c>
      <c r="G17" s="75">
        <v>3386.1556717999993</v>
      </c>
      <c r="H17" s="75">
        <v>848.1094996999999</v>
      </c>
      <c r="I17" s="75">
        <v>1498.79</v>
      </c>
    </row>
    <row r="18" spans="1:9" hidden="1" x14ac:dyDescent="0.35">
      <c r="B18" s="56"/>
      <c r="C18" s="56"/>
      <c r="D18" s="75"/>
      <c r="E18" s="75"/>
      <c r="F18" s="75"/>
      <c r="G18" s="75">
        <v>0</v>
      </c>
      <c r="H18" s="75">
        <v>-2.13</v>
      </c>
      <c r="I18" s="75"/>
    </row>
    <row r="19" spans="1:9" hidden="1" x14ac:dyDescent="0.35">
      <c r="B19" s="56"/>
      <c r="C19" s="56"/>
      <c r="D19" s="75"/>
      <c r="E19" s="75"/>
      <c r="F19" s="75"/>
      <c r="G19" s="75">
        <v>0</v>
      </c>
      <c r="H19" s="75">
        <v>0</v>
      </c>
      <c r="I19" s="75"/>
    </row>
    <row r="20" spans="1:9" hidden="1" x14ac:dyDescent="0.35">
      <c r="B20" s="56"/>
      <c r="C20" s="56"/>
      <c r="D20" s="75"/>
      <c r="E20" s="75"/>
      <c r="F20" s="75"/>
      <c r="G20" s="75">
        <v>0</v>
      </c>
      <c r="H20" s="75">
        <v>0</v>
      </c>
      <c r="I20" s="75"/>
    </row>
    <row r="21" spans="1:9" hidden="1" x14ac:dyDescent="0.35">
      <c r="B21" s="56"/>
      <c r="C21" s="56"/>
      <c r="D21" s="75"/>
      <c r="E21" s="75"/>
      <c r="F21" s="75"/>
      <c r="G21" s="75">
        <v>0</v>
      </c>
      <c r="H21" s="75">
        <v>2.36</v>
      </c>
      <c r="I21" s="75"/>
    </row>
    <row r="22" spans="1:9" x14ac:dyDescent="0.35">
      <c r="A22" t="s">
        <v>3</v>
      </c>
      <c r="B22" s="56">
        <v>502.15</v>
      </c>
      <c r="C22" s="56">
        <v>573.41999999999996</v>
      </c>
      <c r="D22" s="75">
        <v>138.39099999999999</v>
      </c>
      <c r="E22" s="75">
        <v>311.73</v>
      </c>
      <c r="F22" s="75">
        <v>387.47</v>
      </c>
      <c r="G22" s="75">
        <v>507.44241299999931</v>
      </c>
      <c r="H22" s="75">
        <v>150.22269319999992</v>
      </c>
      <c r="I22" s="75">
        <v>238.38</v>
      </c>
    </row>
    <row r="23" spans="1:9" x14ac:dyDescent="0.35">
      <c r="A23" s="61" t="s">
        <v>59</v>
      </c>
      <c r="B23" s="102">
        <f t="shared" ref="B23:G23" si="2">B22/B17*100</f>
        <v>17.927269871190703</v>
      </c>
      <c r="C23" s="102">
        <f t="shared" si="2"/>
        <v>17.550432012046755</v>
      </c>
      <c r="D23" s="102">
        <f t="shared" si="2"/>
        <v>16.354349960943175</v>
      </c>
      <c r="E23" s="102">
        <f t="shared" si="2"/>
        <v>18.530980079776011</v>
      </c>
      <c r="F23" s="102">
        <f t="shared" si="2"/>
        <v>15.773062002092383</v>
      </c>
      <c r="G23" s="102">
        <f t="shared" si="2"/>
        <v>14.985796938575332</v>
      </c>
      <c r="H23" s="102">
        <f>H22/H17*100</f>
        <v>17.712653054014595</v>
      </c>
      <c r="I23" s="102">
        <v>15.9</v>
      </c>
    </row>
    <row r="24" spans="1:9" x14ac:dyDescent="0.35">
      <c r="A24" t="s">
        <v>15</v>
      </c>
      <c r="B24" s="56">
        <v>499.31</v>
      </c>
      <c r="C24" s="56">
        <v>557.89</v>
      </c>
      <c r="D24" s="75">
        <v>133.96299999999999</v>
      </c>
      <c r="E24" s="75">
        <v>302.51</v>
      </c>
      <c r="F24" s="75">
        <v>373.9</v>
      </c>
      <c r="G24" s="75">
        <v>487.87730739999915</v>
      </c>
      <c r="H24" s="75">
        <v>146.37892819999985</v>
      </c>
      <c r="I24" s="75">
        <v>230.72</v>
      </c>
    </row>
    <row r="25" spans="1:9" x14ac:dyDescent="0.35">
      <c r="A25" s="61" t="s">
        <v>34</v>
      </c>
      <c r="B25" s="102">
        <f t="shared" ref="B25:G25" si="3">B24/B17*100</f>
        <v>17.82587895924371</v>
      </c>
      <c r="C25" s="102">
        <f t="shared" si="3"/>
        <v>17.075111637544495</v>
      </c>
      <c r="D25" s="102">
        <f t="shared" si="3"/>
        <v>15.831071267769081</v>
      </c>
      <c r="E25" s="102">
        <f t="shared" si="3"/>
        <v>17.982891553373239</v>
      </c>
      <c r="F25" s="102">
        <f t="shared" si="3"/>
        <v>15.220656780092243</v>
      </c>
      <c r="G25" s="102">
        <f t="shared" si="3"/>
        <v>14.407999947050728</v>
      </c>
      <c r="H25" s="102">
        <f>H24/H17*100</f>
        <v>17.259437401865934</v>
      </c>
      <c r="I25" s="102">
        <v>15.39</v>
      </c>
    </row>
  </sheetData>
  <hyperlinks>
    <hyperlink ref="A2" location="Content!A1" display="Back to Content" xr:uid="{521FC8FB-6312-4CE8-AFB8-7AF04A797C8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
  <sheetViews>
    <sheetView workbookViewId="0">
      <pane xSplit="1" ySplit="5" topLeftCell="B6" activePane="bottomRight" state="frozen"/>
      <selection pane="topRight" activeCell="B1" sqref="B1"/>
      <selection pane="bottomLeft" activeCell="A6" sqref="A6"/>
      <selection pane="bottomRight" activeCell="F11" sqref="F11"/>
    </sheetView>
  </sheetViews>
  <sheetFormatPr defaultRowHeight="14.5" x14ac:dyDescent="0.35"/>
  <cols>
    <col min="1" max="1" width="33.7265625" customWidth="1"/>
    <col min="6" max="6" width="9.1796875" customWidth="1"/>
  </cols>
  <sheetData>
    <row r="1" spans="1:14" x14ac:dyDescent="0.35">
      <c r="A1" s="4" t="s">
        <v>294</v>
      </c>
    </row>
    <row r="2" spans="1:14" x14ac:dyDescent="0.35">
      <c r="A2" s="113" t="s">
        <v>220</v>
      </c>
    </row>
    <row r="3" spans="1:14" x14ac:dyDescent="0.35">
      <c r="A3" s="113"/>
    </row>
    <row r="4" spans="1:14" x14ac:dyDescent="0.35">
      <c r="A4" s="4" t="s">
        <v>23</v>
      </c>
    </row>
    <row r="5" spans="1:14" x14ac:dyDescent="0.35">
      <c r="A5" s="31" t="s">
        <v>221</v>
      </c>
      <c r="B5" s="129" t="s">
        <v>25</v>
      </c>
      <c r="C5" s="129" t="s">
        <v>26</v>
      </c>
      <c r="D5" s="129" t="s">
        <v>24</v>
      </c>
      <c r="E5" s="129" t="s">
        <v>27</v>
      </c>
      <c r="F5" s="129" t="s">
        <v>28</v>
      </c>
      <c r="G5" s="129" t="s">
        <v>284</v>
      </c>
      <c r="H5" s="70"/>
      <c r="I5" s="70"/>
      <c r="J5" s="70"/>
      <c r="K5" s="70"/>
      <c r="L5" s="70"/>
      <c r="M5" s="70"/>
      <c r="N5" s="70"/>
    </row>
    <row r="6" spans="1:14" x14ac:dyDescent="0.35">
      <c r="A6" t="s">
        <v>79</v>
      </c>
      <c r="B6" s="75">
        <v>1496.6959999999999</v>
      </c>
      <c r="C6" s="75">
        <v>1632.8130000000001</v>
      </c>
      <c r="D6" s="75">
        <v>1441.6479999999999</v>
      </c>
      <c r="E6" s="75">
        <v>1593.4457289999989</v>
      </c>
      <c r="F6" s="75">
        <v>1450.4403127999999</v>
      </c>
      <c r="G6" s="75">
        <v>1055.1199999999999</v>
      </c>
    </row>
    <row r="7" spans="1:14" x14ac:dyDescent="0.35">
      <c r="A7" s="7" t="s">
        <v>77</v>
      </c>
      <c r="B7" s="75">
        <v>347.25400000000002</v>
      </c>
      <c r="C7" s="75">
        <v>385.67599999999999</v>
      </c>
      <c r="D7" s="75">
        <v>392.21699999999998</v>
      </c>
      <c r="E7" s="75">
        <v>388.08476799999966</v>
      </c>
      <c r="F7" s="75">
        <v>293.61997850000006</v>
      </c>
      <c r="G7" s="75">
        <v>277.32</v>
      </c>
    </row>
    <row r="8" spans="1:14" x14ac:dyDescent="0.35">
      <c r="A8" s="5" t="s">
        <v>78</v>
      </c>
      <c r="B8" s="95">
        <v>458.024</v>
      </c>
      <c r="C8" s="95">
        <v>436.38099999999997</v>
      </c>
      <c r="D8" s="95">
        <v>355.72899999999998</v>
      </c>
      <c r="E8" s="95">
        <v>352.91163969999957</v>
      </c>
      <c r="F8" s="95">
        <v>346.76173670000003</v>
      </c>
      <c r="G8" s="95">
        <v>156.6</v>
      </c>
    </row>
    <row r="9" spans="1:14" x14ac:dyDescent="0.35">
      <c r="A9" t="s">
        <v>19</v>
      </c>
      <c r="B9" s="75">
        <v>2301.9740000000002</v>
      </c>
      <c r="C9" s="75">
        <v>2454.87</v>
      </c>
      <c r="D9" s="75">
        <v>2189.5940000000001</v>
      </c>
      <c r="E9" s="75">
        <v>2334.4421366999982</v>
      </c>
      <c r="F9" s="75">
        <v>2090.822028</v>
      </c>
      <c r="G9" s="75">
        <v>1489.04</v>
      </c>
    </row>
  </sheetData>
  <hyperlinks>
    <hyperlink ref="A2" location="Content!A1" display="Back to Content" xr:uid="{A7213991-4DCE-44BB-BACB-95EEF6D9A247}"/>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92A-17D1-43CA-8ABD-2AEFD511220A}">
  <dimension ref="A1:P9"/>
  <sheetViews>
    <sheetView workbookViewId="0">
      <pane xSplit="1" ySplit="5" topLeftCell="B6" activePane="bottomRight" state="frozen"/>
      <selection pane="topRight" activeCell="B1" sqref="B1"/>
      <selection pane="bottomLeft" activeCell="A6" sqref="A6"/>
      <selection pane="bottomRight" activeCell="H10" sqref="H10"/>
    </sheetView>
  </sheetViews>
  <sheetFormatPr defaultRowHeight="14.5" x14ac:dyDescent="0.35"/>
  <cols>
    <col min="1" max="1" width="37.26953125" bestFit="1" customWidth="1"/>
    <col min="2" max="3" width="9.1796875" customWidth="1"/>
    <col min="8" max="8" width="9.1796875" customWidth="1"/>
  </cols>
  <sheetData>
    <row r="1" spans="1:16" x14ac:dyDescent="0.35">
      <c r="A1" s="4" t="s">
        <v>293</v>
      </c>
      <c r="B1" s="4"/>
      <c r="C1" s="4"/>
    </row>
    <row r="2" spans="1:16" x14ac:dyDescent="0.35">
      <c r="A2" s="113" t="s">
        <v>220</v>
      </c>
      <c r="B2" s="113"/>
      <c r="C2" s="113"/>
    </row>
    <row r="3" spans="1:16" x14ac:dyDescent="0.35">
      <c r="A3" s="113"/>
      <c r="B3" s="113"/>
      <c r="C3" s="113"/>
    </row>
    <row r="4" spans="1:16" x14ac:dyDescent="0.35">
      <c r="A4" s="4" t="s">
        <v>23</v>
      </c>
      <c r="B4" s="4"/>
      <c r="C4" s="4"/>
    </row>
    <row r="5" spans="1:16" ht="29" x14ac:dyDescent="0.35">
      <c r="A5" s="31" t="s">
        <v>221</v>
      </c>
      <c r="B5" s="125" t="s">
        <v>264</v>
      </c>
      <c r="C5" s="125" t="s">
        <v>265</v>
      </c>
      <c r="D5" s="125" t="s">
        <v>259</v>
      </c>
      <c r="E5" s="125" t="s">
        <v>260</v>
      </c>
      <c r="F5" s="125" t="s">
        <v>261</v>
      </c>
      <c r="G5" s="125" t="s">
        <v>266</v>
      </c>
      <c r="H5" s="125" t="s">
        <v>262</v>
      </c>
      <c r="I5" s="125" t="s">
        <v>263</v>
      </c>
      <c r="J5" s="70"/>
      <c r="K5" s="70"/>
      <c r="L5" s="70"/>
      <c r="M5" s="70"/>
      <c r="N5" s="70"/>
      <c r="O5" s="70"/>
      <c r="P5" s="70"/>
    </row>
    <row r="6" spans="1:16" x14ac:dyDescent="0.35">
      <c r="A6" t="s">
        <v>79</v>
      </c>
      <c r="B6" s="131">
        <v>5027.8500000000004</v>
      </c>
      <c r="C6" s="131">
        <v>5680.84</v>
      </c>
      <c r="D6" s="75">
        <v>1496.6959999999999</v>
      </c>
      <c r="E6" s="75">
        <v>3129.51</v>
      </c>
      <c r="F6" s="75">
        <v>4571.16</v>
      </c>
      <c r="G6" s="75">
        <v>6164.6027289999993</v>
      </c>
      <c r="H6" s="75">
        <v>1450.4403127999999</v>
      </c>
      <c r="I6" s="75">
        <v>2505.56</v>
      </c>
    </row>
    <row r="7" spans="1:16" x14ac:dyDescent="0.35">
      <c r="A7" s="7" t="s">
        <v>77</v>
      </c>
      <c r="B7" s="158">
        <v>1466.79</v>
      </c>
      <c r="C7" s="158">
        <v>1578.32</v>
      </c>
      <c r="D7" s="75">
        <v>347.25400000000002</v>
      </c>
      <c r="E7" s="75">
        <v>732.93</v>
      </c>
      <c r="F7" s="75">
        <v>1125.1500000000001</v>
      </c>
      <c r="G7" s="75">
        <v>1513.2317679999996</v>
      </c>
      <c r="H7" s="75">
        <v>293.61997850000006</v>
      </c>
      <c r="I7" s="75">
        <v>570.94000000000005</v>
      </c>
    </row>
    <row r="8" spans="1:16" x14ac:dyDescent="0.35">
      <c r="A8" s="5" t="s">
        <v>78</v>
      </c>
      <c r="B8" s="159">
        <v>1228.5899999999999</v>
      </c>
      <c r="C8" s="159">
        <v>1406.49</v>
      </c>
      <c r="D8" s="95">
        <v>458.024</v>
      </c>
      <c r="E8" s="95">
        <v>894.4</v>
      </c>
      <c r="F8" s="95">
        <v>1250.1300000000001</v>
      </c>
      <c r="G8" s="95">
        <v>1603.0456396999996</v>
      </c>
      <c r="H8" s="95">
        <v>346.76173670000003</v>
      </c>
      <c r="I8" s="95">
        <v>503.36</v>
      </c>
    </row>
    <row r="9" spans="1:16" x14ac:dyDescent="0.35">
      <c r="A9" t="s">
        <v>19</v>
      </c>
      <c r="B9" s="131">
        <v>7723.23</v>
      </c>
      <c r="C9" s="131">
        <v>8665.66</v>
      </c>
      <c r="D9" s="75">
        <v>2301.9740000000002</v>
      </c>
      <c r="E9" s="75">
        <v>4756.84</v>
      </c>
      <c r="F9" s="75">
        <v>6946.44</v>
      </c>
      <c r="G9" s="75">
        <v>9280.8801366999978</v>
      </c>
      <c r="H9" s="75">
        <v>2090.822028</v>
      </c>
      <c r="I9" s="75">
        <v>3579.86</v>
      </c>
    </row>
  </sheetData>
  <hyperlinks>
    <hyperlink ref="A2" location="Content!A1" display="Back to Content" xr:uid="{1169C9DC-B18F-49B2-AEA3-97133C11E13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4"/>
  <sheetViews>
    <sheetView zoomScale="90" zoomScaleNormal="90" workbookViewId="0">
      <pane xSplit="1" ySplit="4" topLeftCell="B32" activePane="bottomRight" state="frozen"/>
      <selection pane="topRight" activeCell="B1" sqref="B1"/>
      <selection pane="bottomLeft" activeCell="A5" sqref="A5"/>
      <selection pane="bottomRight" activeCell="C64" sqref="C64"/>
    </sheetView>
  </sheetViews>
  <sheetFormatPr defaultRowHeight="14.5" x14ac:dyDescent="0.35"/>
  <cols>
    <col min="1" max="1" width="46" style="7" customWidth="1"/>
    <col min="5" max="5" width="10.26953125" bestFit="1" customWidth="1"/>
    <col min="9" max="9" width="12.453125" customWidth="1"/>
  </cols>
  <sheetData>
    <row r="1" spans="1:10" x14ac:dyDescent="0.35">
      <c r="A1" s="8" t="s">
        <v>292</v>
      </c>
    </row>
    <row r="2" spans="1:10" x14ac:dyDescent="0.35">
      <c r="A2" s="113" t="s">
        <v>220</v>
      </c>
    </row>
    <row r="3" spans="1:10" x14ac:dyDescent="0.35">
      <c r="A3" s="113"/>
    </row>
    <row r="4" spans="1:10" x14ac:dyDescent="0.35">
      <c r="A4" s="31" t="s">
        <v>221</v>
      </c>
      <c r="B4" s="14" t="s">
        <v>25</v>
      </c>
      <c r="C4" s="14" t="s">
        <v>26</v>
      </c>
      <c r="D4" s="14" t="s">
        <v>24</v>
      </c>
      <c r="E4" s="14" t="s">
        <v>27</v>
      </c>
      <c r="F4" s="14" t="s">
        <v>28</v>
      </c>
      <c r="G4" s="14" t="s">
        <v>284</v>
      </c>
      <c r="H4" s="6"/>
      <c r="I4" s="6"/>
    </row>
    <row r="5" spans="1:10" x14ac:dyDescent="0.35">
      <c r="A5" s="41" t="s">
        <v>153</v>
      </c>
      <c r="B5" s="18"/>
      <c r="C5" s="18"/>
      <c r="D5" s="18"/>
      <c r="E5" s="18"/>
      <c r="F5" s="55" t="s">
        <v>132</v>
      </c>
      <c r="G5" s="55"/>
      <c r="H5" s="6"/>
      <c r="I5" s="6"/>
    </row>
    <row r="6" spans="1:10" x14ac:dyDescent="0.35">
      <c r="A6" s="15" t="s">
        <v>15</v>
      </c>
      <c r="B6" s="97">
        <v>301.18599999999998</v>
      </c>
      <c r="C6" s="97">
        <v>400.774</v>
      </c>
      <c r="D6" s="97">
        <v>125.547</v>
      </c>
      <c r="E6" s="97">
        <v>164.94</v>
      </c>
      <c r="F6" s="103">
        <v>205.07019600000064</v>
      </c>
      <c r="G6" s="103">
        <v>-18.13</v>
      </c>
      <c r="H6" s="6"/>
      <c r="I6" s="6"/>
    </row>
    <row r="7" spans="1:10" x14ac:dyDescent="0.35">
      <c r="A7" s="15" t="s">
        <v>172</v>
      </c>
      <c r="B7" s="97">
        <v>61.113</v>
      </c>
      <c r="C7" s="97">
        <v>65.304000000000002</v>
      </c>
      <c r="D7" s="97">
        <v>66.915999999999997</v>
      </c>
      <c r="E7" s="97">
        <v>94.081000000000003</v>
      </c>
      <c r="F7" s="103">
        <v>73.054907799999995</v>
      </c>
      <c r="G7" s="103">
        <v>74.97</v>
      </c>
      <c r="H7" s="6"/>
      <c r="I7" s="6"/>
    </row>
    <row r="8" spans="1:10" x14ac:dyDescent="0.35">
      <c r="A8" s="20" t="s">
        <v>81</v>
      </c>
      <c r="B8" s="97">
        <v>6.1109999999999998</v>
      </c>
      <c r="C8" s="97">
        <v>-84.971999999999994</v>
      </c>
      <c r="D8" s="97">
        <v>124.21899999999999</v>
      </c>
      <c r="E8" s="97">
        <v>-38.396000000000001</v>
      </c>
      <c r="F8" s="103">
        <v>3.1915027</v>
      </c>
      <c r="G8" s="103">
        <v>4.0599999999999996</v>
      </c>
      <c r="H8" s="6"/>
      <c r="I8" s="6"/>
    </row>
    <row r="9" spans="1:10" x14ac:dyDescent="0.35">
      <c r="A9" s="20" t="s">
        <v>173</v>
      </c>
      <c r="B9" s="97">
        <v>-2.7589999999999999</v>
      </c>
      <c r="C9" s="97">
        <v>-0.93899999999999995</v>
      </c>
      <c r="D9" s="97">
        <v>-2.3980000000000001</v>
      </c>
      <c r="E9" s="97">
        <v>0.53300000000000003</v>
      </c>
      <c r="F9" s="103">
        <v>-0.47487340000001743</v>
      </c>
      <c r="G9" s="103">
        <v>-6.43</v>
      </c>
      <c r="H9" s="6"/>
      <c r="I9" s="6"/>
    </row>
    <row r="10" spans="1:10" x14ac:dyDescent="0.35">
      <c r="A10" s="21" t="s">
        <v>82</v>
      </c>
      <c r="B10" s="104">
        <v>-21.530999999999999</v>
      </c>
      <c r="C10" s="104">
        <v>-70.073999999999998</v>
      </c>
      <c r="D10" s="104">
        <v>-107.74</v>
      </c>
      <c r="E10" s="104">
        <v>-75.677999999999997</v>
      </c>
      <c r="F10" s="105">
        <v>-18.011873100000003</v>
      </c>
      <c r="G10" s="105">
        <v>1.83</v>
      </c>
      <c r="H10" s="6"/>
      <c r="I10" s="7"/>
      <c r="J10" s="7"/>
    </row>
    <row r="11" spans="1:10" s="7" customFormat="1" ht="29" x14ac:dyDescent="0.35">
      <c r="A11" s="19" t="s">
        <v>80</v>
      </c>
      <c r="B11" s="106">
        <v>344.12</v>
      </c>
      <c r="C11" s="106">
        <v>310.09199999999998</v>
      </c>
      <c r="D11" s="106">
        <v>206.54400000000001</v>
      </c>
      <c r="E11" s="106">
        <v>145.47900000000001</v>
      </c>
      <c r="F11" s="103">
        <v>262.82986000000056</v>
      </c>
      <c r="G11" s="103">
        <v>56.29</v>
      </c>
    </row>
    <row r="12" spans="1:10" s="7" customFormat="1" x14ac:dyDescent="0.35">
      <c r="A12" s="19" t="s">
        <v>132</v>
      </c>
      <c r="B12" s="107"/>
      <c r="C12" s="107"/>
      <c r="D12" s="107"/>
      <c r="E12" s="107"/>
      <c r="F12" s="103"/>
      <c r="G12" s="103" t="s">
        <v>131</v>
      </c>
    </row>
    <row r="13" spans="1:10" s="7" customFormat="1" x14ac:dyDescent="0.35">
      <c r="A13" s="8" t="s">
        <v>38</v>
      </c>
      <c r="B13" s="103"/>
      <c r="C13" s="103"/>
      <c r="D13" s="103"/>
      <c r="E13" s="103"/>
      <c r="F13" s="103"/>
      <c r="G13" s="103" t="s">
        <v>131</v>
      </c>
    </row>
    <row r="14" spans="1:10" s="7" customFormat="1" x14ac:dyDescent="0.35">
      <c r="A14" s="7" t="s">
        <v>83</v>
      </c>
      <c r="B14" s="103">
        <v>-51.542000000000002</v>
      </c>
      <c r="C14" s="103">
        <v>75.492000000000004</v>
      </c>
      <c r="D14" s="103">
        <v>27.635000000000002</v>
      </c>
      <c r="E14" s="103">
        <v>86.974000000000004</v>
      </c>
      <c r="F14" s="103">
        <v>-125.16407700000001</v>
      </c>
      <c r="G14" s="103">
        <v>-19.09</v>
      </c>
    </row>
    <row r="15" spans="1:10" s="7" customFormat="1" x14ac:dyDescent="0.35">
      <c r="A15" s="19" t="s">
        <v>84</v>
      </c>
      <c r="B15" s="107">
        <v>-39.256</v>
      </c>
      <c r="C15" s="107">
        <v>-52.813000000000002</v>
      </c>
      <c r="D15" s="107">
        <v>68.028999999999996</v>
      </c>
      <c r="E15" s="107">
        <v>67.016999999999996</v>
      </c>
      <c r="F15" s="103">
        <v>-10.5305423</v>
      </c>
      <c r="G15" s="103">
        <v>373.34</v>
      </c>
    </row>
    <row r="16" spans="1:10" s="7" customFormat="1" x14ac:dyDescent="0.35">
      <c r="A16" s="19" t="s">
        <v>85</v>
      </c>
      <c r="B16" s="107">
        <v>40.567</v>
      </c>
      <c r="C16" s="107">
        <v>-3.165</v>
      </c>
      <c r="D16" s="107">
        <v>-178.39400000000001</v>
      </c>
      <c r="E16" s="107">
        <v>118.31399999999999</v>
      </c>
      <c r="F16" s="103">
        <v>75.187811799999992</v>
      </c>
      <c r="G16" s="103">
        <v>-324.82</v>
      </c>
    </row>
    <row r="17" spans="1:10" s="7" customFormat="1" ht="29" x14ac:dyDescent="0.35">
      <c r="A17" s="9" t="s">
        <v>154</v>
      </c>
      <c r="B17" s="105">
        <v>-79.438999999999993</v>
      </c>
      <c r="C17" s="105">
        <v>56.707999999999998</v>
      </c>
      <c r="D17" s="105">
        <v>-34.210999999999999</v>
      </c>
      <c r="E17" s="105">
        <v>10.324999999999999</v>
      </c>
      <c r="F17" s="105">
        <v>-108.19695819999997</v>
      </c>
      <c r="G17" s="105">
        <v>-15.78</v>
      </c>
    </row>
    <row r="18" spans="1:10" s="7" customFormat="1" ht="29" x14ac:dyDescent="0.35">
      <c r="A18" s="16" t="s">
        <v>155</v>
      </c>
      <c r="B18" s="107">
        <v>-129.66999999999999</v>
      </c>
      <c r="C18" s="107">
        <v>76.222999999999999</v>
      </c>
      <c r="D18" s="107">
        <v>-116.94199999999999</v>
      </c>
      <c r="E18" s="107">
        <v>282.63</v>
      </c>
      <c r="F18" s="103">
        <v>-168.70376569999999</v>
      </c>
      <c r="G18" s="103">
        <v>13.66</v>
      </c>
    </row>
    <row r="19" spans="1:10" s="7" customFormat="1" x14ac:dyDescent="0.35">
      <c r="A19" s="58" t="s">
        <v>74</v>
      </c>
      <c r="B19" s="108">
        <v>214.45099999999999</v>
      </c>
      <c r="C19" s="108">
        <v>386.315</v>
      </c>
      <c r="D19" s="108">
        <v>89.602000000000004</v>
      </c>
      <c r="E19" s="108">
        <v>428.10899999999998</v>
      </c>
      <c r="F19" s="108">
        <v>94.126094300001057</v>
      </c>
      <c r="G19" s="108">
        <v>69.95</v>
      </c>
      <c r="I19" s="10"/>
      <c r="J19" s="10"/>
    </row>
    <row r="20" spans="1:10" s="10" customFormat="1" x14ac:dyDescent="0.35">
      <c r="A20" s="10" t="s">
        <v>132</v>
      </c>
      <c r="B20" s="109"/>
      <c r="C20" s="109"/>
      <c r="D20" s="109"/>
      <c r="E20" s="109"/>
      <c r="F20" s="103" t="s">
        <v>132</v>
      </c>
      <c r="G20" s="103" t="s">
        <v>131</v>
      </c>
      <c r="I20" s="7"/>
      <c r="J20" s="7"/>
    </row>
    <row r="21" spans="1:10" s="7" customFormat="1" x14ac:dyDescent="0.35">
      <c r="A21" s="57" t="s">
        <v>156</v>
      </c>
      <c r="B21" s="107"/>
      <c r="C21" s="107"/>
      <c r="D21" s="107"/>
      <c r="E21" s="107"/>
      <c r="F21" s="103" t="s">
        <v>132</v>
      </c>
      <c r="G21" s="103" t="s">
        <v>131</v>
      </c>
    </row>
    <row r="22" spans="1:10" s="7" customFormat="1" x14ac:dyDescent="0.35">
      <c r="A22" s="19" t="s">
        <v>157</v>
      </c>
      <c r="B22" s="107">
        <v>-35</v>
      </c>
      <c r="C22" s="107">
        <v>-405.959</v>
      </c>
      <c r="D22" s="103">
        <v>0</v>
      </c>
      <c r="E22" s="103">
        <v>0</v>
      </c>
      <c r="F22" s="103">
        <v>0</v>
      </c>
      <c r="G22" s="103">
        <v>0</v>
      </c>
    </row>
    <row r="23" spans="1:10" s="7" customFormat="1" x14ac:dyDescent="0.35">
      <c r="A23" s="19" t="s">
        <v>158</v>
      </c>
      <c r="B23" s="107">
        <v>-18.936</v>
      </c>
      <c r="C23" s="107">
        <v>-23.103000000000002</v>
      </c>
      <c r="D23" s="107">
        <v>-75.081000000000003</v>
      </c>
      <c r="E23" s="107">
        <v>-125.446</v>
      </c>
      <c r="F23" s="107">
        <v>-100.3080889</v>
      </c>
      <c r="G23" s="107">
        <v>-42.75</v>
      </c>
      <c r="I23" s="13"/>
      <c r="J23" s="13"/>
    </row>
    <row r="24" spans="1:10" s="13" customFormat="1" x14ac:dyDescent="0.35">
      <c r="A24" s="23" t="s">
        <v>159</v>
      </c>
      <c r="B24" s="79">
        <v>-3.2080000000000002</v>
      </c>
      <c r="C24" s="79">
        <v>-2.36</v>
      </c>
      <c r="D24" s="79">
        <v>-1.4890000000000001</v>
      </c>
      <c r="E24" s="79">
        <v>-1.95</v>
      </c>
      <c r="F24" s="107">
        <v>-0.62135260000000003</v>
      </c>
      <c r="G24" s="107">
        <v>-0.12</v>
      </c>
      <c r="I24" s="7"/>
      <c r="J24" s="7"/>
    </row>
    <row r="25" spans="1:10" s="7" customFormat="1" x14ac:dyDescent="0.35">
      <c r="A25" s="19" t="s">
        <v>160</v>
      </c>
      <c r="B25" s="107">
        <v>0</v>
      </c>
      <c r="C25" s="107">
        <v>-2.5000000000000001E-2</v>
      </c>
      <c r="D25" s="107">
        <v>-1.1519999999999999</v>
      </c>
      <c r="E25" s="107">
        <v>-4.3019999999999996</v>
      </c>
      <c r="F25" s="103">
        <v>-3.0818357999999999</v>
      </c>
      <c r="G25" s="103">
        <v>-0.47</v>
      </c>
    </row>
    <row r="26" spans="1:10" s="7" customFormat="1" x14ac:dyDescent="0.35">
      <c r="A26" s="19" t="s">
        <v>86</v>
      </c>
      <c r="B26" s="107">
        <v>0.35199999999999998</v>
      </c>
      <c r="C26" s="107">
        <v>-0.23699999999999999</v>
      </c>
      <c r="D26" s="107">
        <v>12.374000000000001</v>
      </c>
      <c r="E26" s="107">
        <v>-16.390999999999998</v>
      </c>
      <c r="F26" s="103">
        <v>7.4855741000000009</v>
      </c>
      <c r="G26" s="103">
        <v>-0.56999999999999995</v>
      </c>
    </row>
    <row r="27" spans="1:10" s="7" customFormat="1" x14ac:dyDescent="0.35">
      <c r="A27" s="60" t="s">
        <v>75</v>
      </c>
      <c r="B27" s="110">
        <v>-56.792999999999999</v>
      </c>
      <c r="C27" s="110">
        <v>-431.68299999999999</v>
      </c>
      <c r="D27" s="110">
        <v>-65.290000000000006</v>
      </c>
      <c r="E27" s="110">
        <v>-148.077</v>
      </c>
      <c r="F27" s="110">
        <v>-96.525449699999996</v>
      </c>
      <c r="G27" s="110">
        <v>-43.91</v>
      </c>
    </row>
    <row r="28" spans="1:10" s="7" customFormat="1" x14ac:dyDescent="0.35">
      <c r="A28" s="16" t="s">
        <v>76</v>
      </c>
      <c r="B28" s="107">
        <v>157.65799999999999</v>
      </c>
      <c r="C28" s="107">
        <v>-45.366999999999997</v>
      </c>
      <c r="D28" s="107">
        <v>24.312000000000001</v>
      </c>
      <c r="E28" s="107">
        <v>280.03199999999998</v>
      </c>
      <c r="F28" s="103">
        <v>-2.3993553999988935</v>
      </c>
      <c r="G28" s="103">
        <v>26.04</v>
      </c>
    </row>
    <row r="29" spans="1:10" s="7" customFormat="1" x14ac:dyDescent="0.35">
      <c r="A29" s="19" t="s">
        <v>132</v>
      </c>
      <c r="B29" s="107"/>
      <c r="C29" s="107"/>
      <c r="D29" s="107"/>
      <c r="E29" s="107"/>
      <c r="F29" s="103" t="s">
        <v>132</v>
      </c>
      <c r="G29" s="103" t="s">
        <v>131</v>
      </c>
      <c r="I29"/>
      <c r="J29"/>
    </row>
    <row r="30" spans="1:10" x14ac:dyDescent="0.35">
      <c r="A30" s="57" t="s">
        <v>161</v>
      </c>
      <c r="B30" s="76"/>
      <c r="C30" s="76"/>
      <c r="D30" s="76"/>
      <c r="E30" s="76"/>
      <c r="F30" s="107" t="s">
        <v>132</v>
      </c>
      <c r="G30" s="107" t="s">
        <v>131</v>
      </c>
    </row>
    <row r="31" spans="1:10" x14ac:dyDescent="0.35">
      <c r="A31" s="7" t="s">
        <v>162</v>
      </c>
      <c r="B31" s="75">
        <v>0</v>
      </c>
      <c r="C31" s="75">
        <v>0</v>
      </c>
      <c r="D31" s="103">
        <v>0</v>
      </c>
      <c r="E31" s="103">
        <v>0</v>
      </c>
      <c r="F31" s="103">
        <v>0</v>
      </c>
      <c r="G31" s="103">
        <v>0</v>
      </c>
    </row>
    <row r="32" spans="1:10" x14ac:dyDescent="0.35">
      <c r="A32" s="7" t="s">
        <v>163</v>
      </c>
      <c r="B32" s="75">
        <v>16.498000000000001</v>
      </c>
      <c r="C32" s="75">
        <v>-43.945999999999998</v>
      </c>
      <c r="D32" s="75">
        <v>-19.335999999999999</v>
      </c>
      <c r="E32" s="75">
        <v>14.337999999999999</v>
      </c>
      <c r="F32" s="103">
        <v>616.69112749999988</v>
      </c>
      <c r="G32" s="103">
        <v>238.06</v>
      </c>
    </row>
    <row r="33" spans="1:10" x14ac:dyDescent="0.35">
      <c r="A33" s="7" t="s">
        <v>164</v>
      </c>
      <c r="B33" s="75">
        <v>1.194</v>
      </c>
      <c r="C33" s="75">
        <v>-1.194</v>
      </c>
      <c r="D33" s="75">
        <v>0</v>
      </c>
      <c r="E33" s="75">
        <v>0</v>
      </c>
      <c r="F33" s="103">
        <v>599.97857399999998</v>
      </c>
      <c r="G33" s="103">
        <v>0.02</v>
      </c>
    </row>
    <row r="34" spans="1:10" x14ac:dyDescent="0.35">
      <c r="A34" s="7" t="s">
        <v>165</v>
      </c>
      <c r="B34" s="75">
        <v>-0.70199999999999996</v>
      </c>
      <c r="C34" s="75">
        <v>-3.4790000000000001</v>
      </c>
      <c r="D34" s="75">
        <v>-0.16700000000000001</v>
      </c>
      <c r="E34" s="75">
        <v>-31.690999999999999</v>
      </c>
      <c r="F34" s="103">
        <v>-0.87091859999999999</v>
      </c>
      <c r="G34" s="103">
        <v>-0.11</v>
      </c>
    </row>
    <row r="35" spans="1:10" x14ac:dyDescent="0.35">
      <c r="A35" s="19" t="s">
        <v>87</v>
      </c>
      <c r="B35" s="76">
        <v>-21.021000000000001</v>
      </c>
      <c r="C35" s="76">
        <v>-15.797000000000001</v>
      </c>
      <c r="D35" s="76">
        <v>-9.9890000000000008</v>
      </c>
      <c r="E35" s="76">
        <v>-36.118000000000002</v>
      </c>
      <c r="F35" s="107">
        <v>-22.626264400000004</v>
      </c>
      <c r="G35" s="107">
        <v>-22.77</v>
      </c>
    </row>
    <row r="36" spans="1:10" x14ac:dyDescent="0.35">
      <c r="A36" s="19" t="s">
        <v>88</v>
      </c>
      <c r="B36" s="75">
        <v>0</v>
      </c>
      <c r="C36" s="76">
        <v>-344.33300000000003</v>
      </c>
      <c r="D36" s="76">
        <v>-19.352</v>
      </c>
      <c r="E36" s="76">
        <v>-64.076999999999998</v>
      </c>
      <c r="F36" s="107">
        <v>0</v>
      </c>
      <c r="G36" s="107" t="s">
        <v>171</v>
      </c>
    </row>
    <row r="37" spans="1:10" x14ac:dyDescent="0.35">
      <c r="A37" s="7" t="s">
        <v>89</v>
      </c>
      <c r="B37" s="75">
        <v>0</v>
      </c>
      <c r="C37" s="75">
        <v>0</v>
      </c>
      <c r="D37" s="75">
        <v>-0.17100000000000001</v>
      </c>
      <c r="E37" s="75">
        <v>5702</v>
      </c>
      <c r="F37" s="103">
        <v>0</v>
      </c>
      <c r="G37" s="103" t="s">
        <v>171</v>
      </c>
    </row>
    <row r="38" spans="1:10" x14ac:dyDescent="0.35">
      <c r="A38" s="7" t="s">
        <v>90</v>
      </c>
      <c r="B38" s="75">
        <v>-182.64699999999999</v>
      </c>
      <c r="C38" s="75">
        <v>697.68</v>
      </c>
      <c r="D38" s="75">
        <v>6133.5169999999998</v>
      </c>
      <c r="E38" s="75">
        <v>-4976.5630000000001</v>
      </c>
      <c r="F38" s="103">
        <v>-1224.269</v>
      </c>
      <c r="G38" s="103" t="s">
        <v>171</v>
      </c>
    </row>
    <row r="39" spans="1:10" x14ac:dyDescent="0.35">
      <c r="A39" s="59" t="s">
        <v>91</v>
      </c>
      <c r="B39" s="100">
        <v>-186.68799999999999</v>
      </c>
      <c r="C39" s="100">
        <v>288.95400000000001</v>
      </c>
      <c r="D39" s="100">
        <v>6084.4849999999997</v>
      </c>
      <c r="E39" s="100">
        <v>608.06500000000005</v>
      </c>
      <c r="F39" s="108">
        <v>-31.089095500000155</v>
      </c>
      <c r="G39" s="108">
        <v>215.2</v>
      </c>
    </row>
    <row r="40" spans="1:10" x14ac:dyDescent="0.35">
      <c r="A40" s="7" t="s">
        <v>132</v>
      </c>
      <c r="B40" s="75"/>
      <c r="C40" s="75"/>
      <c r="D40" s="75"/>
      <c r="E40" s="75"/>
      <c r="F40" s="103" t="s">
        <v>132</v>
      </c>
      <c r="G40" s="103"/>
    </row>
    <row r="41" spans="1:10" x14ac:dyDescent="0.35">
      <c r="A41" s="22" t="s">
        <v>92</v>
      </c>
      <c r="B41" s="98">
        <v>-29.03</v>
      </c>
      <c r="C41" s="98">
        <v>243.58699999999999</v>
      </c>
      <c r="D41" s="98">
        <v>6108.7979999999998</v>
      </c>
      <c r="E41" s="98">
        <v>888.09699999999998</v>
      </c>
      <c r="F41" s="110">
        <v>-33.488450899998199</v>
      </c>
      <c r="G41" s="110">
        <v>241.24</v>
      </c>
      <c r="I41" s="13"/>
      <c r="J41" s="13"/>
    </row>
    <row r="42" spans="1:10" s="13" customFormat="1" x14ac:dyDescent="0.35">
      <c r="A42" s="54" t="s">
        <v>93</v>
      </c>
      <c r="B42" s="111">
        <v>229.76900000000001</v>
      </c>
      <c r="C42" s="111">
        <v>176.41499999999999</v>
      </c>
      <c r="D42" s="111">
        <v>280.04700000000003</v>
      </c>
      <c r="E42" s="111">
        <v>417.839</v>
      </c>
      <c r="F42" s="110">
        <v>650.6066641000001</v>
      </c>
      <c r="G42" s="110">
        <v>627.17999999999995</v>
      </c>
      <c r="I42"/>
      <c r="J42"/>
    </row>
    <row r="43" spans="1:10" ht="29" x14ac:dyDescent="0.35">
      <c r="A43" s="7" t="s">
        <v>94</v>
      </c>
      <c r="B43" s="75">
        <v>5.9320000000000004</v>
      </c>
      <c r="C43" s="75">
        <v>8.1259999999999994</v>
      </c>
      <c r="D43" s="131">
        <v>4.5599999999999996</v>
      </c>
      <c r="E43" s="131">
        <v>-5.0289999999999999</v>
      </c>
      <c r="F43" s="103">
        <v>9.9573224000000025</v>
      </c>
      <c r="G43" s="103">
        <v>-20.79</v>
      </c>
    </row>
    <row r="44" spans="1:10" ht="29" x14ac:dyDescent="0.35">
      <c r="A44" s="7" t="s">
        <v>95</v>
      </c>
      <c r="B44" s="75">
        <v>-30.256</v>
      </c>
      <c r="C44" s="75">
        <v>-148.08099999999999</v>
      </c>
      <c r="D44" s="131">
        <v>-5975.1859999999997</v>
      </c>
      <c r="E44" s="131">
        <v>-650.80799999999999</v>
      </c>
      <c r="F44" s="103">
        <v>0</v>
      </c>
      <c r="G44" s="103">
        <v>0</v>
      </c>
    </row>
    <row r="45" spans="1:10" x14ac:dyDescent="0.35">
      <c r="A45" s="22" t="s">
        <v>96</v>
      </c>
      <c r="B45" s="98">
        <v>176.41499999999999</v>
      </c>
      <c r="C45" s="98">
        <v>280.04700000000003</v>
      </c>
      <c r="D45" s="98">
        <v>417.839</v>
      </c>
      <c r="E45" s="98">
        <v>650.60699999999997</v>
      </c>
      <c r="F45" s="110">
        <v>627.1823816000001</v>
      </c>
      <c r="G45" s="110">
        <v>847.85</v>
      </c>
    </row>
    <row r="46" spans="1:10" x14ac:dyDescent="0.35">
      <c r="B46" s="85"/>
      <c r="C46" s="85"/>
      <c r="D46" s="85"/>
      <c r="E46" s="85"/>
      <c r="F46" s="85"/>
      <c r="G46" s="85"/>
    </row>
    <row r="47" spans="1:10" x14ac:dyDescent="0.35">
      <c r="A47" s="16" t="s">
        <v>174</v>
      </c>
      <c r="B47" s="86">
        <f>(B23+B24+B25)/-'Income statement Quarter'!B5*100</f>
        <v>0.96195073043355106</v>
      </c>
      <c r="C47" s="86">
        <f>(C23+C24+C25)/-'Income statement Quarter'!C5*100</f>
        <v>1.0382563745348561</v>
      </c>
      <c r="D47" s="86">
        <f>(D23+D24+D25)/-'Income statement Quarter'!D5*100</f>
        <v>3.5495705413321144</v>
      </c>
      <c r="E47" s="86">
        <f>(E23+E24+E25)/-'Income statement Quarter'!E5*100</f>
        <v>5.6415132412466233</v>
      </c>
      <c r="F47" s="86">
        <f>(F23+F24+F25)/-'Income statement Quarter'!F5*100</f>
        <v>4.9746608787644053</v>
      </c>
      <c r="G47" s="86">
        <f>(G23+G24+G25)/-'Income statement Quarter'!G5*100</f>
        <v>2.910600118196959</v>
      </c>
    </row>
    <row r="48" spans="1:10" x14ac:dyDescent="0.35">
      <c r="B48" s="85"/>
      <c r="C48" s="85"/>
      <c r="D48" s="85"/>
      <c r="E48" s="85"/>
      <c r="F48" s="85"/>
      <c r="G48" s="85"/>
    </row>
    <row r="49" spans="1:7" x14ac:dyDescent="0.35">
      <c r="B49" s="85"/>
      <c r="C49" s="85"/>
      <c r="D49" s="85"/>
      <c r="E49" s="85"/>
      <c r="F49" s="85"/>
      <c r="G49" s="85"/>
    </row>
    <row r="50" spans="1:7" x14ac:dyDescent="0.35">
      <c r="A50" s="8" t="s">
        <v>33</v>
      </c>
      <c r="B50" s="85"/>
      <c r="C50" s="85"/>
      <c r="D50" s="85"/>
      <c r="E50" s="85"/>
      <c r="F50" s="85"/>
      <c r="G50" s="85"/>
    </row>
    <row r="51" spans="1:7" x14ac:dyDescent="0.35">
      <c r="A51" s="31" t="s">
        <v>221</v>
      </c>
      <c r="B51" s="125" t="str">
        <f>B4</f>
        <v>2019 Q1</v>
      </c>
      <c r="C51" s="125" t="str">
        <f t="shared" ref="C51:G51" si="0">C4</f>
        <v xml:space="preserve"> 2019 Q2</v>
      </c>
      <c r="D51" s="125" t="str">
        <f t="shared" si="0"/>
        <v>2019 Q3</v>
      </c>
      <c r="E51" s="125" t="str">
        <f t="shared" si="0"/>
        <v>2019 Q4</v>
      </c>
      <c r="F51" s="125" t="str">
        <f t="shared" si="0"/>
        <v>2020 Q1</v>
      </c>
      <c r="G51" s="125" t="str">
        <f t="shared" si="0"/>
        <v>2020 Q2</v>
      </c>
    </row>
    <row r="52" spans="1:7" x14ac:dyDescent="0.35">
      <c r="A52" s="7" t="s">
        <v>15</v>
      </c>
      <c r="B52" s="75">
        <v>301.18599999999998</v>
      </c>
      <c r="C52" s="75">
        <v>400.774</v>
      </c>
      <c r="D52" s="75">
        <v>125.547</v>
      </c>
      <c r="E52" s="75">
        <v>164.94</v>
      </c>
      <c r="F52" s="75">
        <v>205.07019600000064</v>
      </c>
      <c r="G52" s="75">
        <v>-18.13</v>
      </c>
    </row>
    <row r="53" spans="1:7" x14ac:dyDescent="0.35">
      <c r="A53" s="7" t="s">
        <v>250</v>
      </c>
      <c r="B53" s="75">
        <v>46.570999999999998</v>
      </c>
      <c r="C53" s="75">
        <v>48.561999999999998</v>
      </c>
      <c r="D53" s="75">
        <v>48.779000000000003</v>
      </c>
      <c r="E53" s="75">
        <v>77.858999999999995</v>
      </c>
      <c r="F53" s="75">
        <v>57.072154899999994</v>
      </c>
      <c r="G53" s="75">
        <v>60.44</v>
      </c>
    </row>
    <row r="54" spans="1:7" x14ac:dyDescent="0.35">
      <c r="A54" s="7" t="s">
        <v>166</v>
      </c>
      <c r="B54" s="81">
        <v>14.542</v>
      </c>
      <c r="C54" s="81">
        <v>16.742000000000001</v>
      </c>
      <c r="D54" s="81">
        <v>18.137</v>
      </c>
      <c r="E54" s="81">
        <v>16.221</v>
      </c>
      <c r="F54" s="81">
        <v>15.982752900000001</v>
      </c>
      <c r="G54" s="81">
        <v>14.53</v>
      </c>
    </row>
    <row r="55" spans="1:7" x14ac:dyDescent="0.35">
      <c r="A55" s="7" t="s">
        <v>81</v>
      </c>
      <c r="B55" s="76">
        <v>6.1109999999999998</v>
      </c>
      <c r="C55" s="76">
        <v>-84.971999999999994</v>
      </c>
      <c r="D55" s="76">
        <v>124.21899999999999</v>
      </c>
      <c r="E55" s="76">
        <v>-38.396000000000001</v>
      </c>
      <c r="F55" s="76">
        <v>3.1915027</v>
      </c>
      <c r="G55" s="76">
        <v>4.0599999999999996</v>
      </c>
    </row>
    <row r="56" spans="1:7" x14ac:dyDescent="0.35">
      <c r="A56" s="22" t="s">
        <v>37</v>
      </c>
      <c r="B56" s="98">
        <v>368.411</v>
      </c>
      <c r="C56" s="98">
        <v>381.10500000000002</v>
      </c>
      <c r="D56" s="98">
        <v>316.68200000000002</v>
      </c>
      <c r="E56" s="98">
        <v>220.624</v>
      </c>
      <c r="F56" s="98">
        <v>281.3166065000006</v>
      </c>
      <c r="G56" s="98">
        <v>60.9</v>
      </c>
    </row>
    <row r="57" spans="1:7" x14ac:dyDescent="0.35">
      <c r="A57" s="7" t="s">
        <v>83</v>
      </c>
      <c r="B57" s="75">
        <v>-51.542000000000002</v>
      </c>
      <c r="C57" s="75">
        <v>75.492000000000004</v>
      </c>
      <c r="D57" s="75">
        <v>27.635000000000002</v>
      </c>
      <c r="E57" s="75">
        <v>86.974000000000004</v>
      </c>
      <c r="F57" s="75">
        <v>-125.16407700000001</v>
      </c>
      <c r="G57" s="75">
        <v>-19.09</v>
      </c>
    </row>
    <row r="58" spans="1:7" x14ac:dyDescent="0.35">
      <c r="A58" s="7" t="s">
        <v>84</v>
      </c>
      <c r="B58" s="75">
        <v>-39.256</v>
      </c>
      <c r="C58" s="75">
        <v>-52.813000000000002</v>
      </c>
      <c r="D58" s="75">
        <v>68.028999999999996</v>
      </c>
      <c r="E58" s="75">
        <v>67.016999999999996</v>
      </c>
      <c r="F58" s="75">
        <v>-10.5305423</v>
      </c>
      <c r="G58" s="75">
        <v>373.34</v>
      </c>
    </row>
    <row r="59" spans="1:7" x14ac:dyDescent="0.35">
      <c r="A59" s="7" t="s">
        <v>85</v>
      </c>
      <c r="B59" s="75">
        <v>40.567</v>
      </c>
      <c r="C59" s="75">
        <v>-3.165</v>
      </c>
      <c r="D59" s="75">
        <v>-178.39400000000001</v>
      </c>
      <c r="E59" s="75">
        <v>118.31399999999999</v>
      </c>
      <c r="F59" s="75">
        <v>75.187811799999992</v>
      </c>
      <c r="G59" s="75">
        <v>-324.82</v>
      </c>
    </row>
    <row r="60" spans="1:7" ht="29" x14ac:dyDescent="0.35">
      <c r="A60" s="7" t="s">
        <v>154</v>
      </c>
      <c r="B60" s="75">
        <v>-79.438999999999993</v>
      </c>
      <c r="C60" s="75">
        <v>56.707999999999998</v>
      </c>
      <c r="D60" s="75">
        <v>-34.210999999999999</v>
      </c>
      <c r="E60" s="75">
        <v>10.324999999999999</v>
      </c>
      <c r="F60" s="75">
        <v>-108.19695819999997</v>
      </c>
      <c r="G60" s="75">
        <v>-15.78</v>
      </c>
    </row>
    <row r="61" spans="1:7" x14ac:dyDescent="0.35">
      <c r="A61" s="22" t="s">
        <v>167</v>
      </c>
      <c r="B61" s="98">
        <v>238.74100000000001</v>
      </c>
      <c r="C61" s="98">
        <v>457.32900000000001</v>
      </c>
      <c r="D61" s="98">
        <v>199.74</v>
      </c>
      <c r="E61" s="98">
        <v>503.25400000000002</v>
      </c>
      <c r="F61" s="98">
        <v>112.61284080000061</v>
      </c>
      <c r="G61" s="98">
        <v>74.55</v>
      </c>
    </row>
    <row r="62" spans="1:7" x14ac:dyDescent="0.35">
      <c r="A62" s="7" t="s">
        <v>97</v>
      </c>
      <c r="B62" s="75">
        <v>-22.143999999999998</v>
      </c>
      <c r="C62" s="75">
        <v>-25.488</v>
      </c>
      <c r="D62" s="75">
        <v>-77.721999999999994</v>
      </c>
      <c r="E62" s="75">
        <v>-131.69800000000001</v>
      </c>
      <c r="F62" s="75">
        <v>-104.01127729999999</v>
      </c>
      <c r="G62" s="75">
        <v>-43.34</v>
      </c>
    </row>
    <row r="63" spans="1:7" x14ac:dyDescent="0.35">
      <c r="A63" s="7" t="s">
        <v>39</v>
      </c>
      <c r="B63" s="75">
        <v>0.35199999999999998</v>
      </c>
      <c r="C63" s="75">
        <v>-0.23699999999999999</v>
      </c>
      <c r="D63" s="75">
        <v>12.374000000000001</v>
      </c>
      <c r="E63" s="75">
        <v>-16.390999999999998</v>
      </c>
      <c r="F63" s="75">
        <v>7.4855741000000009</v>
      </c>
      <c r="G63" s="75">
        <v>-0.56999999999999995</v>
      </c>
    </row>
    <row r="64" spans="1:7" x14ac:dyDescent="0.35">
      <c r="A64" s="22" t="s">
        <v>10</v>
      </c>
      <c r="B64" s="98">
        <v>216.94900000000001</v>
      </c>
      <c r="C64" s="98">
        <v>431.6</v>
      </c>
      <c r="D64" s="98">
        <v>134.45400000000001</v>
      </c>
      <c r="E64" s="98">
        <v>355.17500000000001</v>
      </c>
      <c r="F64" s="98">
        <v>16.087137600000624</v>
      </c>
      <c r="G64" s="98">
        <v>30.64</v>
      </c>
    </row>
  </sheetData>
  <hyperlinks>
    <hyperlink ref="A2" location="Content!A1" display="Back to Content" xr:uid="{0D61BD1F-D6BF-4C4B-A53B-83BE4CE082B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EBB0-7C88-4DDD-829D-21AE549D76C8}">
  <dimension ref="A1:L64"/>
  <sheetViews>
    <sheetView zoomScale="90" zoomScaleNormal="90" workbookViewId="0">
      <pane xSplit="1" ySplit="4" topLeftCell="B44" activePane="bottomRight" state="frozen"/>
      <selection pane="topRight" activeCell="B1" sqref="B1"/>
      <selection pane="bottomLeft" activeCell="A5" sqref="A5"/>
      <selection pane="bottomRight" activeCell="E56" sqref="E56"/>
    </sheetView>
  </sheetViews>
  <sheetFormatPr defaultRowHeight="14.5" x14ac:dyDescent="0.35"/>
  <cols>
    <col min="1" max="1" width="46" style="7" customWidth="1"/>
    <col min="2" max="3" width="9.1796875" style="7" customWidth="1"/>
    <col min="7" max="7" width="9.1796875" customWidth="1"/>
    <col min="11" max="11" width="12.453125" customWidth="1"/>
  </cols>
  <sheetData>
    <row r="1" spans="1:12" x14ac:dyDescent="0.35">
      <c r="A1" s="8" t="s">
        <v>291</v>
      </c>
      <c r="B1" s="8"/>
      <c r="C1" s="8"/>
    </row>
    <row r="2" spans="1:12" x14ac:dyDescent="0.35">
      <c r="A2" s="113" t="s">
        <v>220</v>
      </c>
      <c r="B2" s="113"/>
      <c r="C2" s="113"/>
    </row>
    <row r="3" spans="1:12" x14ac:dyDescent="0.35">
      <c r="A3" s="113"/>
      <c r="B3" s="113"/>
      <c r="C3" s="113"/>
    </row>
    <row r="4" spans="1:12" ht="29" x14ac:dyDescent="0.35">
      <c r="A4" s="31" t="s">
        <v>221</v>
      </c>
      <c r="B4" s="125" t="s">
        <v>264</v>
      </c>
      <c r="C4" s="125" t="s">
        <v>265</v>
      </c>
      <c r="D4" s="125" t="s">
        <v>259</v>
      </c>
      <c r="E4" s="125" t="s">
        <v>260</v>
      </c>
      <c r="F4" s="125" t="s">
        <v>261</v>
      </c>
      <c r="G4" s="125" t="s">
        <v>266</v>
      </c>
      <c r="H4" s="125" t="s">
        <v>262</v>
      </c>
      <c r="I4" s="125" t="s">
        <v>263</v>
      </c>
      <c r="J4" s="6"/>
      <c r="K4" s="6"/>
    </row>
    <row r="5" spans="1:12" x14ac:dyDescent="0.35">
      <c r="A5" s="41" t="s">
        <v>153</v>
      </c>
      <c r="B5" s="41"/>
      <c r="C5" s="41"/>
      <c r="D5" s="18"/>
      <c r="E5" s="18"/>
      <c r="F5" s="18"/>
      <c r="G5" s="18"/>
      <c r="H5" s="55" t="s">
        <v>132</v>
      </c>
      <c r="I5" s="6"/>
      <c r="J5" s="6"/>
      <c r="K5" s="6"/>
    </row>
    <row r="6" spans="1:12" x14ac:dyDescent="0.35">
      <c r="A6" s="15" t="s">
        <v>15</v>
      </c>
      <c r="B6" s="161">
        <v>1060.42</v>
      </c>
      <c r="C6" s="161">
        <v>1143</v>
      </c>
      <c r="D6" s="97">
        <v>301.18599999999998</v>
      </c>
      <c r="E6" s="97">
        <v>701.96</v>
      </c>
      <c r="F6" s="97">
        <v>827.51</v>
      </c>
      <c r="G6" s="97">
        <v>992.44700000000012</v>
      </c>
      <c r="H6" s="103">
        <v>205.07019600000064</v>
      </c>
      <c r="I6" s="103">
        <v>186.94</v>
      </c>
      <c r="J6" s="6"/>
      <c r="K6" s="6"/>
    </row>
    <row r="7" spans="1:12" x14ac:dyDescent="0.35">
      <c r="A7" s="15" t="s">
        <v>172</v>
      </c>
      <c r="B7" s="161">
        <v>192.6</v>
      </c>
      <c r="C7" s="161">
        <v>219.96</v>
      </c>
      <c r="D7" s="97">
        <v>61.113</v>
      </c>
      <c r="E7" s="97">
        <v>126.42</v>
      </c>
      <c r="F7" s="97">
        <v>193.33</v>
      </c>
      <c r="G7" s="97">
        <v>287.41399999999999</v>
      </c>
      <c r="H7" s="103">
        <v>73.054907799999995</v>
      </c>
      <c r="I7" s="103">
        <v>148.03</v>
      </c>
      <c r="J7" s="6"/>
      <c r="K7" s="6"/>
    </row>
    <row r="8" spans="1:12" x14ac:dyDescent="0.35">
      <c r="A8" s="20" t="s">
        <v>81</v>
      </c>
      <c r="B8" s="77">
        <v>5.64</v>
      </c>
      <c r="C8" s="77">
        <v>26.95</v>
      </c>
      <c r="D8" s="97">
        <v>6.1109999999999998</v>
      </c>
      <c r="E8" s="97">
        <v>-78.86</v>
      </c>
      <c r="F8" s="97">
        <v>45.36</v>
      </c>
      <c r="G8" s="97">
        <v>6.9620000000000033</v>
      </c>
      <c r="H8" s="103">
        <v>3.1915027</v>
      </c>
      <c r="I8" s="103">
        <v>7.25</v>
      </c>
      <c r="J8" s="6"/>
      <c r="K8" s="6"/>
    </row>
    <row r="9" spans="1:12" x14ac:dyDescent="0.35">
      <c r="A9" s="20" t="s">
        <v>173</v>
      </c>
      <c r="B9" s="77">
        <v>-7.24</v>
      </c>
      <c r="C9" s="77">
        <v>-7.72</v>
      </c>
      <c r="D9" s="97">
        <v>-2.7589999999999999</v>
      </c>
      <c r="E9" s="97">
        <v>-3.7</v>
      </c>
      <c r="F9" s="97">
        <v>-6.1</v>
      </c>
      <c r="G9" s="97">
        <v>-5.5629999999999997</v>
      </c>
      <c r="H9" s="103">
        <v>-0.47487340000001743</v>
      </c>
      <c r="I9" s="103">
        <v>-6.91</v>
      </c>
      <c r="J9" s="6"/>
      <c r="K9" s="6"/>
    </row>
    <row r="10" spans="1:12" x14ac:dyDescent="0.35">
      <c r="A10" s="21" t="s">
        <v>82</v>
      </c>
      <c r="B10" s="162">
        <v>-286.54000000000002</v>
      </c>
      <c r="C10" s="162">
        <v>-296.94</v>
      </c>
      <c r="D10" s="104">
        <v>-21.530999999999999</v>
      </c>
      <c r="E10" s="104">
        <v>-91.61</v>
      </c>
      <c r="F10" s="104">
        <v>-199.35</v>
      </c>
      <c r="G10" s="104">
        <v>-275.02299999999997</v>
      </c>
      <c r="H10" s="105">
        <v>-18.011873100000003</v>
      </c>
      <c r="I10" s="105">
        <v>-16.18</v>
      </c>
      <c r="J10" s="6"/>
      <c r="K10" s="7"/>
      <c r="L10" s="7"/>
    </row>
    <row r="11" spans="1:12" s="7" customFormat="1" ht="29" x14ac:dyDescent="0.35">
      <c r="A11" s="19" t="s">
        <v>80</v>
      </c>
      <c r="B11" s="163">
        <v>964.88</v>
      </c>
      <c r="C11" s="163">
        <v>1085.25</v>
      </c>
      <c r="D11" s="106">
        <v>344.12</v>
      </c>
      <c r="E11" s="106">
        <v>654.21</v>
      </c>
      <c r="F11" s="106">
        <v>860.76</v>
      </c>
      <c r="G11" s="97">
        <v>1006.235</v>
      </c>
      <c r="H11" s="103">
        <v>262.82986000000056</v>
      </c>
      <c r="I11" s="103">
        <v>319.12</v>
      </c>
    </row>
    <row r="12" spans="1:12" s="7" customFormat="1" x14ac:dyDescent="0.35">
      <c r="A12" s="19" t="s">
        <v>132</v>
      </c>
      <c r="B12" s="163"/>
      <c r="C12" s="163"/>
      <c r="D12" s="107"/>
      <c r="E12" s="107"/>
      <c r="F12" s="107"/>
      <c r="G12" s="107"/>
      <c r="H12" s="103"/>
      <c r="I12" s="103" t="s">
        <v>131</v>
      </c>
    </row>
    <row r="13" spans="1:12" s="7" customFormat="1" x14ac:dyDescent="0.35">
      <c r="A13" s="8" t="s">
        <v>38</v>
      </c>
      <c r="B13" s="164"/>
      <c r="C13" s="164"/>
      <c r="D13" s="103"/>
      <c r="E13" s="103"/>
      <c r="F13" s="103"/>
      <c r="G13" s="103"/>
      <c r="H13" s="103"/>
      <c r="I13" s="103" t="s">
        <v>131</v>
      </c>
    </row>
    <row r="14" spans="1:12" s="7" customFormat="1" x14ac:dyDescent="0.35">
      <c r="A14" s="7" t="s">
        <v>83</v>
      </c>
      <c r="B14" s="165">
        <v>31.99</v>
      </c>
      <c r="C14" s="165">
        <v>-238.71</v>
      </c>
      <c r="D14" s="103">
        <v>-51.542000000000002</v>
      </c>
      <c r="E14" s="103">
        <v>23.95</v>
      </c>
      <c r="F14" s="103">
        <v>51.59</v>
      </c>
      <c r="G14" s="97">
        <v>138.55900000000003</v>
      </c>
      <c r="H14" s="103">
        <v>-125.16407700000001</v>
      </c>
      <c r="I14" s="103">
        <v>-144.25</v>
      </c>
    </row>
    <row r="15" spans="1:12" s="7" customFormat="1" x14ac:dyDescent="0.35">
      <c r="A15" s="19" t="s">
        <v>84</v>
      </c>
      <c r="B15" s="163">
        <v>13.24</v>
      </c>
      <c r="C15" s="163">
        <v>-35.369999999999997</v>
      </c>
      <c r="D15" s="107">
        <v>-39.256</v>
      </c>
      <c r="E15" s="107">
        <v>-92.07</v>
      </c>
      <c r="F15" s="107">
        <v>-24.04</v>
      </c>
      <c r="G15" s="97">
        <v>42.97699999999999</v>
      </c>
      <c r="H15" s="103">
        <v>-10.5305423</v>
      </c>
      <c r="I15" s="103">
        <v>362.81</v>
      </c>
    </row>
    <row r="16" spans="1:12" s="7" customFormat="1" x14ac:dyDescent="0.35">
      <c r="A16" s="19" t="s">
        <v>85</v>
      </c>
      <c r="B16" s="163">
        <v>31.12</v>
      </c>
      <c r="C16" s="163">
        <v>-17.13</v>
      </c>
      <c r="D16" s="107">
        <v>40.567</v>
      </c>
      <c r="E16" s="107">
        <v>37.4</v>
      </c>
      <c r="F16" s="107">
        <v>-140.99</v>
      </c>
      <c r="G16" s="97">
        <v>-22.678000000000026</v>
      </c>
      <c r="H16" s="103">
        <v>75.187811799999992</v>
      </c>
      <c r="I16" s="103">
        <v>-249.63</v>
      </c>
    </row>
    <row r="17" spans="1:12" s="7" customFormat="1" ht="29" x14ac:dyDescent="0.35">
      <c r="A17" s="9" t="s">
        <v>154</v>
      </c>
      <c r="B17" s="166">
        <v>-10.09</v>
      </c>
      <c r="C17" s="166">
        <v>109.72</v>
      </c>
      <c r="D17" s="105">
        <v>-79.438999999999993</v>
      </c>
      <c r="E17" s="105">
        <v>-22.73</v>
      </c>
      <c r="F17" s="105">
        <v>-56.94</v>
      </c>
      <c r="G17" s="104">
        <v>-46.61699999999999</v>
      </c>
      <c r="H17" s="105">
        <v>-108.19695819999997</v>
      </c>
      <c r="I17" s="105">
        <v>-123.98</v>
      </c>
    </row>
    <row r="18" spans="1:12" s="7" customFormat="1" ht="29" x14ac:dyDescent="0.35">
      <c r="A18" s="16" t="s">
        <v>155</v>
      </c>
      <c r="B18" s="167">
        <v>66.27</v>
      </c>
      <c r="C18" s="167">
        <v>-181.5</v>
      </c>
      <c r="D18" s="107">
        <v>-129.66999999999999</v>
      </c>
      <c r="E18" s="107">
        <v>-53.45</v>
      </c>
      <c r="F18" s="107">
        <v>-170.39</v>
      </c>
      <c r="G18" s="104">
        <v>112.24100000000001</v>
      </c>
      <c r="H18" s="103">
        <v>-168.70376569999999</v>
      </c>
      <c r="I18" s="103">
        <v>-155.05000000000001</v>
      </c>
    </row>
    <row r="19" spans="1:12" s="7" customFormat="1" x14ac:dyDescent="0.35">
      <c r="A19" s="58" t="s">
        <v>74</v>
      </c>
      <c r="B19" s="168">
        <v>1031.1500000000001</v>
      </c>
      <c r="C19" s="168">
        <v>903.76</v>
      </c>
      <c r="D19" s="108">
        <v>214.45099999999999</v>
      </c>
      <c r="E19" s="108">
        <v>600.77</v>
      </c>
      <c r="F19" s="108">
        <v>690.37</v>
      </c>
      <c r="G19" s="97">
        <v>1118.4769999999999</v>
      </c>
      <c r="H19" s="108">
        <v>94.126094300001057</v>
      </c>
      <c r="I19" s="108">
        <v>164.08</v>
      </c>
      <c r="K19" s="10"/>
      <c r="L19" s="10"/>
    </row>
    <row r="20" spans="1:12" s="10" customFormat="1" x14ac:dyDescent="0.35">
      <c r="A20" s="10" t="s">
        <v>132</v>
      </c>
      <c r="B20" s="169"/>
      <c r="C20" s="169"/>
      <c r="D20" s="109"/>
      <c r="E20" s="109"/>
      <c r="F20" s="109"/>
      <c r="G20" s="109"/>
      <c r="H20" s="103" t="s">
        <v>132</v>
      </c>
      <c r="I20" s="103" t="s">
        <v>131</v>
      </c>
      <c r="K20" s="7"/>
      <c r="L20" s="7"/>
    </row>
    <row r="21" spans="1:12" s="7" customFormat="1" x14ac:dyDescent="0.35">
      <c r="A21" s="57" t="s">
        <v>156</v>
      </c>
      <c r="B21" s="170"/>
      <c r="C21" s="170"/>
      <c r="D21" s="107"/>
      <c r="E21" s="107"/>
      <c r="F21" s="107"/>
      <c r="G21" s="107"/>
      <c r="H21" s="103" t="s">
        <v>132</v>
      </c>
      <c r="I21" s="103" t="s">
        <v>131</v>
      </c>
    </row>
    <row r="22" spans="1:12" s="7" customFormat="1" x14ac:dyDescent="0.35">
      <c r="A22" s="19" t="s">
        <v>157</v>
      </c>
      <c r="B22" s="163">
        <v>-826.21</v>
      </c>
      <c r="C22" s="163">
        <v>-755.86</v>
      </c>
      <c r="D22" s="107">
        <v>-35</v>
      </c>
      <c r="E22" s="107">
        <v>-440.96</v>
      </c>
      <c r="F22" s="103">
        <v>-440.9</v>
      </c>
      <c r="G22" s="97">
        <v>-440.959</v>
      </c>
      <c r="H22" s="103">
        <v>0</v>
      </c>
      <c r="I22" s="103" t="s">
        <v>171</v>
      </c>
    </row>
    <row r="23" spans="1:12" s="7" customFormat="1" x14ac:dyDescent="0.35">
      <c r="A23" s="19" t="s">
        <v>158</v>
      </c>
      <c r="B23" s="163">
        <v>-143.53</v>
      </c>
      <c r="C23" s="163">
        <v>-143.71</v>
      </c>
      <c r="D23" s="107">
        <v>-18.936</v>
      </c>
      <c r="E23" s="107">
        <v>-42.04</v>
      </c>
      <c r="F23" s="107">
        <v>-117.12</v>
      </c>
      <c r="G23" s="97">
        <v>-242.566</v>
      </c>
      <c r="H23" s="107">
        <v>-100.3080889</v>
      </c>
      <c r="I23" s="107">
        <v>-145.05000000000001</v>
      </c>
      <c r="K23" s="13"/>
      <c r="L23" s="13"/>
    </row>
    <row r="24" spans="1:12" s="13" customFormat="1" x14ac:dyDescent="0.35">
      <c r="A24" s="23" t="s">
        <v>159</v>
      </c>
      <c r="B24" s="171">
        <v>-21.86</v>
      </c>
      <c r="C24" s="171">
        <v>-24.45</v>
      </c>
      <c r="D24" s="79">
        <v>-3.2080000000000002</v>
      </c>
      <c r="E24" s="79">
        <v>-5.57</v>
      </c>
      <c r="F24" s="79">
        <v>-7.06</v>
      </c>
      <c r="G24" s="97">
        <v>-9.0069999999999997</v>
      </c>
      <c r="H24" s="107">
        <v>-0.62135260000000003</v>
      </c>
      <c r="I24" s="107">
        <v>-0.74</v>
      </c>
      <c r="K24" s="7"/>
      <c r="L24" s="7"/>
    </row>
    <row r="25" spans="1:12" s="7" customFormat="1" x14ac:dyDescent="0.35">
      <c r="A25" s="19" t="s">
        <v>160</v>
      </c>
      <c r="B25" s="163">
        <v>-0.78</v>
      </c>
      <c r="C25" s="163">
        <v>-0.6</v>
      </c>
      <c r="D25" s="107">
        <v>0</v>
      </c>
      <c r="E25" s="107">
        <v>-0.03</v>
      </c>
      <c r="F25" s="107">
        <v>-1.18</v>
      </c>
      <c r="G25" s="97">
        <v>-5.4789999999999992</v>
      </c>
      <c r="H25" s="103">
        <v>-3.0818357999999999</v>
      </c>
      <c r="I25" s="103">
        <v>-1.55</v>
      </c>
    </row>
    <row r="26" spans="1:12" s="7" customFormat="1" x14ac:dyDescent="0.35">
      <c r="A26" s="19" t="s">
        <v>86</v>
      </c>
      <c r="B26" s="163">
        <v>8.3000000000000007</v>
      </c>
      <c r="C26" s="163">
        <v>91.67</v>
      </c>
      <c r="D26" s="107">
        <v>0.35199999999999998</v>
      </c>
      <c r="E26" s="107">
        <v>0.12</v>
      </c>
      <c r="F26" s="107">
        <v>12.49</v>
      </c>
      <c r="G26" s="97">
        <v>-3.9019999999999975</v>
      </c>
      <c r="H26" s="103">
        <v>7.4855741000000009</v>
      </c>
      <c r="I26" s="103">
        <v>6.92</v>
      </c>
    </row>
    <row r="27" spans="1:12" s="7" customFormat="1" x14ac:dyDescent="0.35">
      <c r="A27" s="60" t="s">
        <v>75</v>
      </c>
      <c r="B27" s="172">
        <v>-984.47</v>
      </c>
      <c r="C27" s="172">
        <v>-832.95</v>
      </c>
      <c r="D27" s="110">
        <v>-56.792999999999999</v>
      </c>
      <c r="E27" s="110">
        <v>-488.48</v>
      </c>
      <c r="F27" s="110">
        <v>-553.77</v>
      </c>
      <c r="G27" s="130">
        <v>-701.84299999999996</v>
      </c>
      <c r="H27" s="110">
        <v>-96.525449699999996</v>
      </c>
      <c r="I27" s="110">
        <v>-140.43</v>
      </c>
    </row>
    <row r="28" spans="1:12" s="7" customFormat="1" x14ac:dyDescent="0.35">
      <c r="A28" s="16" t="s">
        <v>76</v>
      </c>
      <c r="B28" s="167">
        <v>46.68</v>
      </c>
      <c r="C28" s="167">
        <v>70.81</v>
      </c>
      <c r="D28" s="107">
        <v>157.65799999999999</v>
      </c>
      <c r="E28" s="107">
        <v>112.29</v>
      </c>
      <c r="F28" s="107">
        <v>136.6</v>
      </c>
      <c r="G28" s="97">
        <v>416.63499999999999</v>
      </c>
      <c r="H28" s="103">
        <v>-2.3993553999988935</v>
      </c>
      <c r="I28" s="103">
        <v>23.64</v>
      </c>
    </row>
    <row r="29" spans="1:12" s="7" customFormat="1" x14ac:dyDescent="0.35">
      <c r="A29" s="19" t="s">
        <v>132</v>
      </c>
      <c r="B29" s="163"/>
      <c r="C29" s="163"/>
      <c r="D29" s="107"/>
      <c r="E29" s="107"/>
      <c r="F29" s="107"/>
      <c r="G29" s="107"/>
      <c r="H29" s="103" t="s">
        <v>132</v>
      </c>
      <c r="I29" s="103"/>
      <c r="K29"/>
      <c r="L29"/>
    </row>
    <row r="30" spans="1:12" x14ac:dyDescent="0.35">
      <c r="A30" s="57" t="s">
        <v>161</v>
      </c>
      <c r="B30" s="170"/>
      <c r="C30" s="170"/>
      <c r="D30" s="76"/>
      <c r="E30" s="76"/>
      <c r="F30" s="76"/>
      <c r="G30" s="76"/>
      <c r="H30" s="107" t="s">
        <v>132</v>
      </c>
      <c r="I30" s="107"/>
    </row>
    <row r="31" spans="1:12" x14ac:dyDescent="0.35">
      <c r="A31" s="7" t="s">
        <v>162</v>
      </c>
      <c r="B31" s="78">
        <v>0</v>
      </c>
      <c r="C31" s="165">
        <v>0</v>
      </c>
      <c r="D31" s="75">
        <v>0</v>
      </c>
      <c r="E31" s="75">
        <v>0</v>
      </c>
      <c r="F31" s="103">
        <v>0</v>
      </c>
      <c r="G31" s="97">
        <v>0</v>
      </c>
      <c r="H31" s="103">
        <v>0</v>
      </c>
      <c r="I31" s="103">
        <v>0</v>
      </c>
    </row>
    <row r="32" spans="1:12" x14ac:dyDescent="0.35">
      <c r="A32" s="7" t="s">
        <v>163</v>
      </c>
      <c r="B32" s="165">
        <v>24</v>
      </c>
      <c r="C32" s="165">
        <v>-101.41</v>
      </c>
      <c r="D32" s="75">
        <v>16.498000000000001</v>
      </c>
      <c r="E32" s="75">
        <v>-27.45</v>
      </c>
      <c r="F32" s="75">
        <v>-46.78</v>
      </c>
      <c r="G32" s="97">
        <v>-32.445999999999991</v>
      </c>
      <c r="H32" s="103">
        <v>616.69112749999988</v>
      </c>
      <c r="I32" s="103">
        <v>854.76</v>
      </c>
    </row>
    <row r="33" spans="1:12" x14ac:dyDescent="0.35">
      <c r="A33" s="7" t="s">
        <v>164</v>
      </c>
      <c r="B33" s="165">
        <v>0</v>
      </c>
      <c r="C33" s="165">
        <v>1.59</v>
      </c>
      <c r="D33" s="75">
        <v>1.194</v>
      </c>
      <c r="E33" s="75">
        <v>0</v>
      </c>
      <c r="F33" s="75">
        <v>0</v>
      </c>
      <c r="G33" s="97">
        <v>0</v>
      </c>
      <c r="H33" s="103">
        <v>599.97857399999998</v>
      </c>
      <c r="I33" s="103">
        <v>600</v>
      </c>
    </row>
    <row r="34" spans="1:12" x14ac:dyDescent="0.35">
      <c r="A34" s="7" t="s">
        <v>165</v>
      </c>
      <c r="B34" s="165">
        <v>-158.49</v>
      </c>
      <c r="C34" s="165">
        <v>-3.82</v>
      </c>
      <c r="D34" s="75">
        <v>-0.70199999999999996</v>
      </c>
      <c r="E34" s="75">
        <v>-4.18</v>
      </c>
      <c r="F34" s="75">
        <v>-4.3499999999999996</v>
      </c>
      <c r="G34" s="97">
        <v>-36.039000000000001</v>
      </c>
      <c r="H34" s="103">
        <v>-0.87091859999999999</v>
      </c>
      <c r="I34" s="103">
        <v>-0.98</v>
      </c>
    </row>
    <row r="35" spans="1:12" x14ac:dyDescent="0.35">
      <c r="A35" s="19" t="s">
        <v>87</v>
      </c>
      <c r="B35" s="163">
        <v>-43.66</v>
      </c>
      <c r="C35" s="163">
        <v>-51.49</v>
      </c>
      <c r="D35" s="76">
        <v>-21.021000000000001</v>
      </c>
      <c r="E35" s="76">
        <v>-36.82</v>
      </c>
      <c r="F35" s="76">
        <v>-46.81</v>
      </c>
      <c r="G35" s="97">
        <v>-82.925000000000011</v>
      </c>
      <c r="H35" s="107">
        <v>-22.626264400000004</v>
      </c>
      <c r="I35" s="107">
        <v>-45.4</v>
      </c>
    </row>
    <row r="36" spans="1:12" x14ac:dyDescent="0.35">
      <c r="A36" s="19" t="s">
        <v>88</v>
      </c>
      <c r="B36" s="163">
        <v>-305.29000000000002</v>
      </c>
      <c r="C36" s="163">
        <v>-336.29</v>
      </c>
      <c r="D36" s="75">
        <v>0</v>
      </c>
      <c r="E36" s="76">
        <v>-344.33</v>
      </c>
      <c r="F36" s="76">
        <v>-363.69</v>
      </c>
      <c r="G36" s="97">
        <v>-427.762</v>
      </c>
      <c r="H36" s="107">
        <v>0</v>
      </c>
      <c r="I36" s="107" t="s">
        <v>171</v>
      </c>
    </row>
    <row r="37" spans="1:12" x14ac:dyDescent="0.35">
      <c r="A37" s="7" t="s">
        <v>89</v>
      </c>
      <c r="B37" s="165">
        <v>0</v>
      </c>
      <c r="C37" s="165">
        <v>13</v>
      </c>
      <c r="D37" s="75">
        <v>0</v>
      </c>
      <c r="E37" s="75">
        <v>0</v>
      </c>
      <c r="F37" s="75">
        <v>-0.17</v>
      </c>
      <c r="G37" s="97">
        <v>5701.8289999999997</v>
      </c>
      <c r="H37" s="103">
        <v>0</v>
      </c>
      <c r="I37" s="103" t="s">
        <v>171</v>
      </c>
    </row>
    <row r="38" spans="1:12" x14ac:dyDescent="0.35">
      <c r="A38" s="7" t="s">
        <v>90</v>
      </c>
      <c r="B38" s="165">
        <v>-115.67</v>
      </c>
      <c r="C38" s="165">
        <v>141.84</v>
      </c>
      <c r="D38" s="75">
        <v>-182.64699999999999</v>
      </c>
      <c r="E38" s="75">
        <v>515.03</v>
      </c>
      <c r="F38" s="75">
        <v>6648.55</v>
      </c>
      <c r="G38" s="104">
        <v>1671.9869999999992</v>
      </c>
      <c r="H38" s="103">
        <v>-1224.269</v>
      </c>
      <c r="I38" s="103">
        <v>-1224.27</v>
      </c>
    </row>
    <row r="39" spans="1:12" x14ac:dyDescent="0.35">
      <c r="A39" s="59" t="s">
        <v>91</v>
      </c>
      <c r="B39" s="173">
        <v>-599.1</v>
      </c>
      <c r="C39" s="173">
        <v>-336.6</v>
      </c>
      <c r="D39" s="100">
        <v>-186.68799999999999</v>
      </c>
      <c r="E39" s="100">
        <v>102.27</v>
      </c>
      <c r="F39" s="100">
        <v>6186.75</v>
      </c>
      <c r="G39" s="97">
        <v>6794.8159999999989</v>
      </c>
      <c r="H39" s="108">
        <v>-31.089095500000155</v>
      </c>
      <c r="I39" s="108">
        <v>184.11</v>
      </c>
    </row>
    <row r="40" spans="1:12" x14ac:dyDescent="0.35">
      <c r="A40" s="7" t="s">
        <v>132</v>
      </c>
      <c r="B40" s="165"/>
      <c r="C40" s="165"/>
      <c r="D40" s="75"/>
      <c r="E40" s="75"/>
      <c r="F40" s="75"/>
      <c r="G40" s="104">
        <v>0</v>
      </c>
      <c r="H40" s="103" t="s">
        <v>132</v>
      </c>
      <c r="I40" s="103"/>
    </row>
    <row r="41" spans="1:12" x14ac:dyDescent="0.35">
      <c r="A41" s="22" t="s">
        <v>92</v>
      </c>
      <c r="B41" s="174">
        <v>-552.41999999999996</v>
      </c>
      <c r="C41" s="174">
        <v>-265.79000000000002</v>
      </c>
      <c r="D41" s="98">
        <v>-29.03</v>
      </c>
      <c r="E41" s="98">
        <v>214.56</v>
      </c>
      <c r="F41" s="98">
        <v>6323.35</v>
      </c>
      <c r="G41" s="97">
        <v>7211.4519999999993</v>
      </c>
      <c r="H41" s="110">
        <v>-33.488450899998199</v>
      </c>
      <c r="I41" s="110">
        <v>207.75</v>
      </c>
      <c r="K41" s="13"/>
      <c r="L41" s="13"/>
    </row>
    <row r="42" spans="1:12" s="13" customFormat="1" x14ac:dyDescent="0.35">
      <c r="A42" s="54" t="s">
        <v>93</v>
      </c>
      <c r="B42" s="175">
        <v>148.53</v>
      </c>
      <c r="C42" s="175">
        <v>179.23</v>
      </c>
      <c r="D42" s="111">
        <v>229.76900000000001</v>
      </c>
      <c r="E42" s="111">
        <v>229.77</v>
      </c>
      <c r="F42" s="111">
        <v>229.77</v>
      </c>
      <c r="G42" s="111">
        <v>229.77</v>
      </c>
      <c r="H42" s="110">
        <v>650.6066641000001</v>
      </c>
      <c r="I42" s="110">
        <v>650.61</v>
      </c>
      <c r="K42"/>
      <c r="L42"/>
    </row>
    <row r="43" spans="1:12" ht="29" x14ac:dyDescent="0.35">
      <c r="A43" s="7" t="s">
        <v>94</v>
      </c>
      <c r="B43" s="165">
        <v>-4.8899999999999997</v>
      </c>
      <c r="C43" s="165">
        <v>-9.23</v>
      </c>
      <c r="D43" s="75">
        <v>5.9320000000000004</v>
      </c>
      <c r="E43" s="75">
        <v>14.06</v>
      </c>
      <c r="F43" s="131">
        <v>18.62</v>
      </c>
      <c r="G43" s="75">
        <v>13.59</v>
      </c>
      <c r="H43" s="103">
        <v>9.9573224000000025</v>
      </c>
      <c r="I43" s="103">
        <v>-10.84</v>
      </c>
    </row>
    <row r="44" spans="1:12" ht="29" x14ac:dyDescent="0.35">
      <c r="A44" s="7" t="s">
        <v>95</v>
      </c>
      <c r="B44" s="165">
        <v>585.33000000000004</v>
      </c>
      <c r="C44" s="165">
        <v>304.18</v>
      </c>
      <c r="D44" s="75">
        <v>-30.256</v>
      </c>
      <c r="E44" s="75">
        <v>-178.34</v>
      </c>
      <c r="F44" s="131">
        <v>-6153.52</v>
      </c>
      <c r="G44" s="75">
        <v>-6804.33</v>
      </c>
      <c r="H44" s="103">
        <v>0</v>
      </c>
      <c r="I44" s="103">
        <v>0</v>
      </c>
    </row>
    <row r="45" spans="1:12" x14ac:dyDescent="0.35">
      <c r="A45" s="22" t="s">
        <v>96</v>
      </c>
      <c r="B45" s="174">
        <v>179.23</v>
      </c>
      <c r="C45" s="174">
        <v>229.77</v>
      </c>
      <c r="D45" s="98">
        <v>176.41499999999999</v>
      </c>
      <c r="E45" s="98">
        <v>280.05</v>
      </c>
      <c r="F45" s="98">
        <v>417.84</v>
      </c>
      <c r="G45" s="98">
        <v>650.61</v>
      </c>
      <c r="H45" s="110">
        <v>627.1823816000001</v>
      </c>
      <c r="I45" s="110">
        <v>847.85</v>
      </c>
    </row>
    <row r="46" spans="1:12" x14ac:dyDescent="0.35">
      <c r="D46" s="85"/>
      <c r="E46" s="85"/>
      <c r="F46" s="85"/>
      <c r="G46" s="85"/>
      <c r="H46" s="85"/>
      <c r="I46" s="85"/>
    </row>
    <row r="47" spans="1:12" x14ac:dyDescent="0.35">
      <c r="A47" s="16" t="s">
        <v>174</v>
      </c>
      <c r="B47" s="86">
        <f>(B23+B24+B25)/-'Income statement Year-to-Date'!B5*100</f>
        <v>2.1515581543497286</v>
      </c>
      <c r="C47" s="86">
        <f>(C23+C24+C25)/-'Income statement Year-to-Date'!C5*100</f>
        <v>1.9474592211778692</v>
      </c>
      <c r="D47" s="86">
        <f>(D23+D24+D25)/-'Income statement Year-to-Date'!D5*100</f>
        <v>0.96195073043355106</v>
      </c>
      <c r="E47" s="86">
        <f>(E23+E24+E25)/-'Income statement Year-to-Date'!E5*100</f>
        <v>1.0014988847708683</v>
      </c>
      <c r="F47" s="86">
        <f>(F23+F24+F25)/-'Income statement Year-to-Date'!F5*100</f>
        <v>1.8046524215826989</v>
      </c>
      <c r="G47" s="86">
        <f>(G23+G24+G25)/-'Income statement Year-to-Date'!G5*100</f>
        <v>2.7696776669611882</v>
      </c>
      <c r="H47" s="86">
        <f>(H23+H24+H25)/-'Income statement Year-to-Date'!H5*100</f>
        <v>4.9746608787644053</v>
      </c>
      <c r="I47" s="86">
        <f>(I23+I24+I25)/-'Income statement Year-to-Date'!I5*100</f>
        <v>4.115791914231524</v>
      </c>
    </row>
    <row r="48" spans="1:12" x14ac:dyDescent="0.35">
      <c r="D48" s="85"/>
      <c r="E48" s="85"/>
      <c r="F48" s="85"/>
      <c r="G48" s="85"/>
      <c r="H48" s="85"/>
      <c r="I48" s="85"/>
    </row>
    <row r="49" spans="1:9" x14ac:dyDescent="0.35">
      <c r="D49" s="85"/>
      <c r="E49" s="85"/>
      <c r="F49" s="85"/>
      <c r="G49" s="85"/>
      <c r="H49" s="85"/>
      <c r="I49" s="85"/>
    </row>
    <row r="50" spans="1:9" x14ac:dyDescent="0.35">
      <c r="A50" s="8" t="s">
        <v>33</v>
      </c>
      <c r="B50" s="8"/>
      <c r="C50" s="8"/>
      <c r="D50" s="85"/>
      <c r="E50" s="85"/>
      <c r="F50" s="85"/>
      <c r="G50" s="85"/>
      <c r="H50" s="85"/>
      <c r="I50" s="85"/>
    </row>
    <row r="51" spans="1:9" ht="29" x14ac:dyDescent="0.35">
      <c r="A51" s="31" t="s">
        <v>221</v>
      </c>
      <c r="B51" s="125" t="str">
        <f>B4</f>
        <v>Jan - Dec 2017</v>
      </c>
      <c r="C51" s="125" t="str">
        <f t="shared" ref="C51:I51" si="0">C4</f>
        <v>Jan - Dec 2018</v>
      </c>
      <c r="D51" s="125" t="str">
        <f t="shared" si="0"/>
        <v>Jan-Mar 2019</v>
      </c>
      <c r="E51" s="125" t="str">
        <f t="shared" si="0"/>
        <v xml:space="preserve"> Jan-Jun 2019</v>
      </c>
      <c r="F51" s="125" t="str">
        <f t="shared" si="0"/>
        <v>Jan-Sep 2019</v>
      </c>
      <c r="G51" s="125" t="str">
        <f t="shared" si="0"/>
        <v>Jan - Dec 2019</v>
      </c>
      <c r="H51" s="125" t="str">
        <f t="shared" si="0"/>
        <v>Jan-Mar 2020</v>
      </c>
      <c r="I51" s="125" t="str">
        <f t="shared" si="0"/>
        <v>Jan-Jun 2020</v>
      </c>
    </row>
    <row r="52" spans="1:9" x14ac:dyDescent="0.35">
      <c r="A52" s="7" t="s">
        <v>15</v>
      </c>
      <c r="B52" s="158">
        <v>1060.42</v>
      </c>
      <c r="C52" s="158">
        <v>1143</v>
      </c>
      <c r="D52" s="75">
        <v>301.18599999999998</v>
      </c>
      <c r="E52" s="75">
        <v>701.96</v>
      </c>
      <c r="F52" s="75">
        <v>827.51</v>
      </c>
      <c r="G52" s="75">
        <v>992.44700000000012</v>
      </c>
      <c r="H52" s="75">
        <v>205.07019600000064</v>
      </c>
      <c r="I52" s="75">
        <v>186.94</v>
      </c>
    </row>
    <row r="53" spans="1:9" x14ac:dyDescent="0.35">
      <c r="A53" s="7" t="s">
        <v>250</v>
      </c>
      <c r="B53" s="158">
        <v>155.32</v>
      </c>
      <c r="C53" s="158">
        <v>174.82</v>
      </c>
      <c r="D53" s="75">
        <v>46.570999999999998</v>
      </c>
      <c r="E53" s="75">
        <v>95.13</v>
      </c>
      <c r="F53" s="75">
        <v>143.91</v>
      </c>
      <c r="G53" s="75">
        <v>221.77100000000002</v>
      </c>
      <c r="H53" s="75">
        <v>57.072154899999994</v>
      </c>
      <c r="I53" s="75">
        <v>117.51</v>
      </c>
    </row>
    <row r="54" spans="1:9" x14ac:dyDescent="0.35">
      <c r="A54" s="7" t="s">
        <v>166</v>
      </c>
      <c r="B54" s="158">
        <v>37.28</v>
      </c>
      <c r="C54" s="158">
        <v>45.14</v>
      </c>
      <c r="D54" s="81">
        <v>14.542</v>
      </c>
      <c r="E54" s="81">
        <v>31.28</v>
      </c>
      <c r="F54" s="81">
        <v>49.42</v>
      </c>
      <c r="G54" s="75">
        <v>65.641999999999996</v>
      </c>
      <c r="H54" s="81">
        <v>15.982752900000001</v>
      </c>
      <c r="I54" s="81">
        <v>30.52</v>
      </c>
    </row>
    <row r="55" spans="1:9" x14ac:dyDescent="0.35">
      <c r="A55" s="7" t="s">
        <v>81</v>
      </c>
      <c r="B55" s="158">
        <v>5.64</v>
      </c>
      <c r="C55" s="158">
        <v>26.95</v>
      </c>
      <c r="D55" s="76">
        <v>6.1109999999999998</v>
      </c>
      <c r="E55" s="76">
        <v>-78.86</v>
      </c>
      <c r="F55" s="76">
        <v>45.36</v>
      </c>
      <c r="G55" s="75">
        <v>6.9620000000000033</v>
      </c>
      <c r="H55" s="76">
        <v>3.1915027</v>
      </c>
      <c r="I55" s="76">
        <v>7.25</v>
      </c>
    </row>
    <row r="56" spans="1:9" x14ac:dyDescent="0.35">
      <c r="A56" s="22" t="s">
        <v>37</v>
      </c>
      <c r="B56" s="178">
        <v>1258.6600000000001</v>
      </c>
      <c r="C56" s="178">
        <v>1389.91</v>
      </c>
      <c r="D56" s="98">
        <v>368.411</v>
      </c>
      <c r="E56" s="98">
        <v>749.52</v>
      </c>
      <c r="F56" s="98">
        <v>1066.2</v>
      </c>
      <c r="G56" s="98">
        <v>1286.8220000000001</v>
      </c>
      <c r="H56" s="98">
        <v>281.3166065000006</v>
      </c>
      <c r="I56" s="98">
        <v>342.21</v>
      </c>
    </row>
    <row r="57" spans="1:9" x14ac:dyDescent="0.35">
      <c r="A57" s="7" t="s">
        <v>83</v>
      </c>
      <c r="B57" s="158">
        <v>31.99</v>
      </c>
      <c r="C57" s="158">
        <v>-238.71</v>
      </c>
      <c r="D57" s="75">
        <v>-51.542000000000002</v>
      </c>
      <c r="E57" s="75">
        <v>23.95</v>
      </c>
      <c r="F57" s="75">
        <v>51.59</v>
      </c>
      <c r="G57" s="75">
        <v>138.55900000000003</v>
      </c>
      <c r="H57" s="75">
        <v>-125.16407700000001</v>
      </c>
      <c r="I57" s="75">
        <v>-144.25</v>
      </c>
    </row>
    <row r="58" spans="1:9" x14ac:dyDescent="0.35">
      <c r="A58" s="7" t="s">
        <v>84</v>
      </c>
      <c r="B58" s="158">
        <v>13.24</v>
      </c>
      <c r="C58" s="158">
        <v>-35.369999999999997</v>
      </c>
      <c r="D58" s="75">
        <v>-39.256</v>
      </c>
      <c r="E58" s="75">
        <v>-92.07</v>
      </c>
      <c r="F58" s="75">
        <v>-24.04</v>
      </c>
      <c r="G58" s="75">
        <v>42.97699999999999</v>
      </c>
      <c r="H58" s="75">
        <v>-10.5305423</v>
      </c>
      <c r="I58" s="75">
        <v>362.81</v>
      </c>
    </row>
    <row r="59" spans="1:9" x14ac:dyDescent="0.35">
      <c r="A59" s="7" t="s">
        <v>85</v>
      </c>
      <c r="B59" s="158">
        <v>31.12</v>
      </c>
      <c r="C59" s="158">
        <v>-17.13</v>
      </c>
      <c r="D59" s="75">
        <v>40.567</v>
      </c>
      <c r="E59" s="75">
        <v>37.4</v>
      </c>
      <c r="F59" s="75">
        <v>-140.99</v>
      </c>
      <c r="G59" s="75">
        <v>-22.678000000000026</v>
      </c>
      <c r="H59" s="75">
        <v>75.187811799999992</v>
      </c>
      <c r="I59" s="75">
        <v>-249.63</v>
      </c>
    </row>
    <row r="60" spans="1:9" ht="29" x14ac:dyDescent="0.35">
      <c r="A60" s="7" t="s">
        <v>154</v>
      </c>
      <c r="B60" s="158">
        <v>-10.09</v>
      </c>
      <c r="C60" s="158">
        <v>109.72</v>
      </c>
      <c r="D60" s="75">
        <v>-79.438999999999993</v>
      </c>
      <c r="E60" s="75">
        <v>-22.73</v>
      </c>
      <c r="F60" s="75">
        <v>-56.94</v>
      </c>
      <c r="G60" s="75">
        <v>-46.61699999999999</v>
      </c>
      <c r="H60" s="75">
        <v>-108.19695819999997</v>
      </c>
      <c r="I60" s="75">
        <v>-123.98</v>
      </c>
    </row>
    <row r="61" spans="1:9" x14ac:dyDescent="0.35">
      <c r="A61" s="22" t="s">
        <v>167</v>
      </c>
      <c r="B61" s="178">
        <v>1324.93</v>
      </c>
      <c r="C61" s="178">
        <v>1208.4100000000001</v>
      </c>
      <c r="D61" s="98">
        <v>238.74100000000001</v>
      </c>
      <c r="E61" s="98">
        <v>696.07</v>
      </c>
      <c r="F61" s="98">
        <v>895.81</v>
      </c>
      <c r="G61" s="98">
        <v>1399.0640000000001</v>
      </c>
      <c r="H61" s="98">
        <v>112.61284080000061</v>
      </c>
      <c r="I61" s="98">
        <v>187.16</v>
      </c>
    </row>
    <row r="62" spans="1:9" x14ac:dyDescent="0.35">
      <c r="A62" s="7" t="s">
        <v>97</v>
      </c>
      <c r="B62" s="158">
        <v>-166.17</v>
      </c>
      <c r="C62" s="158">
        <v>-168.75</v>
      </c>
      <c r="D62" s="75">
        <v>-22.143999999999998</v>
      </c>
      <c r="E62" s="75">
        <v>-47.63</v>
      </c>
      <c r="F62" s="75">
        <v>-125.35</v>
      </c>
      <c r="G62" s="75">
        <v>-257.05200000000002</v>
      </c>
      <c r="H62" s="75">
        <v>-104.01127729999999</v>
      </c>
      <c r="I62" s="75">
        <v>-147.35</v>
      </c>
    </row>
    <row r="63" spans="1:9" x14ac:dyDescent="0.35">
      <c r="A63" s="7" t="s">
        <v>39</v>
      </c>
      <c r="B63" s="158">
        <v>8.3000000000000007</v>
      </c>
      <c r="C63" s="158">
        <v>91.67</v>
      </c>
      <c r="D63" s="75">
        <v>0.35199999999999998</v>
      </c>
      <c r="E63" s="75">
        <v>0.12</v>
      </c>
      <c r="F63" s="75">
        <v>12.49</v>
      </c>
      <c r="G63" s="75">
        <v>-3.9019999999999975</v>
      </c>
      <c r="H63" s="75">
        <v>7.4855741000000009</v>
      </c>
      <c r="I63" s="75">
        <v>6.92</v>
      </c>
    </row>
    <row r="64" spans="1:9" x14ac:dyDescent="0.35">
      <c r="A64" s="22" t="s">
        <v>10</v>
      </c>
      <c r="B64" s="178">
        <v>1167.06</v>
      </c>
      <c r="C64" s="178">
        <v>1131.33</v>
      </c>
      <c r="D64" s="98">
        <v>216.94900000000001</v>
      </c>
      <c r="E64" s="98">
        <v>648.54999999999995</v>
      </c>
      <c r="F64" s="98">
        <v>782.94</v>
      </c>
      <c r="G64" s="98">
        <v>732.22199999999998</v>
      </c>
      <c r="H64" s="98">
        <v>16.087137600000624</v>
      </c>
      <c r="I64" s="98">
        <v>46.73</v>
      </c>
    </row>
  </sheetData>
  <hyperlinks>
    <hyperlink ref="A2" location="Content!A1" display="Back to Content" xr:uid="{BBD8C70E-A973-4003-83A0-7ADC1EDAB85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B20-8DB3-40C5-9924-B09151D8AB87}">
  <dimension ref="A1:I26"/>
  <sheetViews>
    <sheetView workbookViewId="0">
      <pane xSplit="1" ySplit="4" topLeftCell="B5" activePane="bottomRight" state="frozen"/>
      <selection pane="topRight" activeCell="B1" sqref="B1"/>
      <selection pane="bottomLeft" activeCell="A5" sqref="A5"/>
      <selection pane="bottomRight" activeCell="C24" sqref="C24"/>
    </sheetView>
  </sheetViews>
  <sheetFormatPr defaultRowHeight="14.5" x14ac:dyDescent="0.35"/>
  <cols>
    <col min="1" max="1" width="50.7265625" style="7" customWidth="1"/>
    <col min="5" max="5" width="10.26953125" bestFit="1" customWidth="1"/>
    <col min="9" max="9" width="12.453125" customWidth="1"/>
  </cols>
  <sheetData>
    <row r="1" spans="1:9" x14ac:dyDescent="0.35">
      <c r="A1" s="8" t="s">
        <v>288</v>
      </c>
    </row>
    <row r="2" spans="1:9" x14ac:dyDescent="0.35">
      <c r="A2" s="113" t="s">
        <v>220</v>
      </c>
    </row>
    <row r="3" spans="1:9" x14ac:dyDescent="0.35">
      <c r="A3" s="113"/>
    </row>
    <row r="4" spans="1:9" x14ac:dyDescent="0.35">
      <c r="A4" s="31" t="s">
        <v>221</v>
      </c>
      <c r="B4" s="14" t="s">
        <v>25</v>
      </c>
      <c r="C4" s="14" t="s">
        <v>26</v>
      </c>
      <c r="D4" s="14" t="s">
        <v>24</v>
      </c>
      <c r="E4" s="14" t="s">
        <v>27</v>
      </c>
      <c r="F4" s="14" t="s">
        <v>28</v>
      </c>
      <c r="G4" s="6" t="s">
        <v>284</v>
      </c>
      <c r="H4" s="6"/>
      <c r="I4" s="6"/>
    </row>
    <row r="5" spans="1:9" x14ac:dyDescent="0.35">
      <c r="A5" s="7" t="s">
        <v>16</v>
      </c>
      <c r="B5" s="131">
        <v>2301.9899999999998</v>
      </c>
      <c r="C5" s="131">
        <v>2454.88</v>
      </c>
      <c r="D5" s="131">
        <v>2189.62</v>
      </c>
      <c r="E5" s="131">
        <v>2334.44</v>
      </c>
      <c r="F5" s="131">
        <v>2090.8200000000002</v>
      </c>
      <c r="G5" s="131">
        <v>1489.04</v>
      </c>
    </row>
    <row r="6" spans="1:9" x14ac:dyDescent="0.35">
      <c r="A6" s="7" t="s">
        <v>222</v>
      </c>
      <c r="B6" s="133">
        <v>9.42</v>
      </c>
      <c r="C6" s="133">
        <v>2.08614722293495</v>
      </c>
      <c r="D6" s="133">
        <v>-5.0377243683330697</v>
      </c>
      <c r="E6" s="133">
        <v>-6.0405629153281799</v>
      </c>
      <c r="F6" s="133">
        <v>-13.749000000000001</v>
      </c>
      <c r="G6" s="133">
        <v>-39.89</v>
      </c>
    </row>
    <row r="7" spans="1:9" x14ac:dyDescent="0.35">
      <c r="A7" s="7" t="s">
        <v>3</v>
      </c>
      <c r="B7" s="131">
        <v>315.73</v>
      </c>
      <c r="C7" s="131">
        <v>417.52</v>
      </c>
      <c r="D7" s="131">
        <v>143.68</v>
      </c>
      <c r="E7" s="131">
        <v>181.16</v>
      </c>
      <c r="F7" s="131">
        <v>221.05</v>
      </c>
      <c r="G7" s="131">
        <v>-3.6</v>
      </c>
    </row>
    <row r="8" spans="1:9" x14ac:dyDescent="0.35">
      <c r="A8" s="7" t="s">
        <v>59</v>
      </c>
      <c r="B8" s="133">
        <v>13.72</v>
      </c>
      <c r="C8" s="133">
        <v>17.010000000000002</v>
      </c>
      <c r="D8" s="133">
        <v>6.56</v>
      </c>
      <c r="E8" s="133">
        <v>7.76</v>
      </c>
      <c r="F8" s="133">
        <v>10.57</v>
      </c>
      <c r="G8" s="133">
        <v>-0.24</v>
      </c>
    </row>
    <row r="9" spans="1:9" x14ac:dyDescent="0.35">
      <c r="A9" s="7" t="s">
        <v>231</v>
      </c>
      <c r="B9" s="133">
        <v>13.72</v>
      </c>
      <c r="C9" s="133">
        <v>13.3413723011887</v>
      </c>
      <c r="D9" s="133">
        <v>12.1337809872407</v>
      </c>
      <c r="E9" s="133">
        <v>7.76</v>
      </c>
      <c r="F9" s="133">
        <v>10.57</v>
      </c>
      <c r="G9" s="133">
        <v>-0.24</v>
      </c>
    </row>
    <row r="10" spans="1:9" x14ac:dyDescent="0.35">
      <c r="A10" s="7" t="s">
        <v>15</v>
      </c>
      <c r="B10" s="131">
        <v>301.19</v>
      </c>
      <c r="C10" s="131">
        <v>400.77</v>
      </c>
      <c r="D10" s="131">
        <v>125.55</v>
      </c>
      <c r="E10" s="131">
        <v>164.94</v>
      </c>
      <c r="F10" s="131">
        <v>205.07</v>
      </c>
      <c r="G10" s="131">
        <v>-18.13</v>
      </c>
    </row>
    <row r="11" spans="1:9" x14ac:dyDescent="0.35">
      <c r="A11" s="7" t="s">
        <v>34</v>
      </c>
      <c r="B11" s="133">
        <v>13.08</v>
      </c>
      <c r="C11" s="133">
        <v>16.329999999999998</v>
      </c>
      <c r="D11" s="133">
        <v>5.73</v>
      </c>
      <c r="E11" s="133">
        <v>7.07</v>
      </c>
      <c r="F11" s="133">
        <v>9.81</v>
      </c>
      <c r="G11" s="133">
        <v>-1.22</v>
      </c>
    </row>
    <row r="12" spans="1:9" ht="17.25" customHeight="1" x14ac:dyDescent="0.35">
      <c r="A12" s="7" t="s">
        <v>232</v>
      </c>
      <c r="B12" s="133">
        <v>13.08</v>
      </c>
      <c r="C12" s="133">
        <v>12.659392609246</v>
      </c>
      <c r="D12" s="133">
        <v>11.305468336894901</v>
      </c>
      <c r="E12" s="133">
        <v>7.07</v>
      </c>
      <c r="F12" s="133">
        <v>9.81</v>
      </c>
      <c r="G12" s="133">
        <v>-1.22</v>
      </c>
    </row>
    <row r="13" spans="1:9" x14ac:dyDescent="0.35">
      <c r="A13" s="7" t="s">
        <v>55</v>
      </c>
      <c r="B13" s="131">
        <v>298.26</v>
      </c>
      <c r="C13" s="131">
        <v>399.92</v>
      </c>
      <c r="D13" s="131">
        <v>122.04</v>
      </c>
      <c r="E13" s="131">
        <v>157.46</v>
      </c>
      <c r="F13" s="131">
        <v>203.15</v>
      </c>
      <c r="G13" s="131">
        <v>-26.18</v>
      </c>
    </row>
    <row r="14" spans="1:9" x14ac:dyDescent="0.35">
      <c r="A14" s="7" t="s">
        <v>30</v>
      </c>
      <c r="B14" s="131">
        <v>241.03</v>
      </c>
      <c r="C14" s="131">
        <v>125.73</v>
      </c>
      <c r="D14" s="131">
        <v>128.36000000000001</v>
      </c>
      <c r="E14" s="131">
        <v>168.35</v>
      </c>
      <c r="F14" s="131">
        <v>159.04</v>
      </c>
      <c r="G14" s="131">
        <v>-27.97</v>
      </c>
    </row>
    <row r="15" spans="1:9" x14ac:dyDescent="0.35">
      <c r="A15" s="7" t="s">
        <v>201</v>
      </c>
      <c r="B15" s="131">
        <v>-22.14</v>
      </c>
      <c r="C15" s="131">
        <v>-25.49</v>
      </c>
      <c r="D15" s="131">
        <v>-77.72</v>
      </c>
      <c r="E15" s="131">
        <v>-131.69999999999999</v>
      </c>
      <c r="F15" s="131">
        <v>-104.01</v>
      </c>
      <c r="G15" s="131">
        <v>-43.34</v>
      </c>
    </row>
    <row r="16" spans="1:9" x14ac:dyDescent="0.35">
      <c r="A16" s="7" t="s">
        <v>10</v>
      </c>
      <c r="B16" s="131">
        <v>216.95</v>
      </c>
      <c r="C16" s="131">
        <v>431.6</v>
      </c>
      <c r="D16" s="131">
        <v>134.38999999999999</v>
      </c>
      <c r="E16" s="131">
        <v>355.17</v>
      </c>
      <c r="F16" s="131">
        <v>16.09</v>
      </c>
      <c r="G16" s="131">
        <v>30.64</v>
      </c>
    </row>
    <row r="17" spans="1:7" x14ac:dyDescent="0.35">
      <c r="A17" s="7" t="s">
        <v>230</v>
      </c>
      <c r="B17" s="132">
        <v>0.84</v>
      </c>
      <c r="C17" s="132">
        <v>0.44</v>
      </c>
      <c r="D17" s="132">
        <v>0.45</v>
      </c>
      <c r="E17" s="132">
        <v>0.59</v>
      </c>
      <c r="F17" s="132">
        <v>0.55000000000000004</v>
      </c>
      <c r="G17" s="132">
        <v>-0.1</v>
      </c>
    </row>
    <row r="18" spans="1:7" x14ac:dyDescent="0.35">
      <c r="A18" s="7" t="s">
        <v>11</v>
      </c>
      <c r="B18" s="131">
        <v>-392.16</v>
      </c>
      <c r="C18" s="131">
        <v>215.42</v>
      </c>
      <c r="D18" s="131">
        <v>6267.47</v>
      </c>
      <c r="E18" s="131">
        <v>1025.4100000000001</v>
      </c>
      <c r="F18" s="131">
        <v>1088.3800000000001</v>
      </c>
      <c r="G18" s="131">
        <v>1029.7</v>
      </c>
    </row>
    <row r="19" spans="1:7" x14ac:dyDescent="0.35">
      <c r="A19" s="7" t="s">
        <v>227</v>
      </c>
      <c r="B19" s="131">
        <v>1438.1</v>
      </c>
      <c r="C19" s="131">
        <v>1528.2</v>
      </c>
      <c r="D19" s="131">
        <v>1383.52</v>
      </c>
      <c r="E19" s="131">
        <v>1279.8599999999999</v>
      </c>
      <c r="F19" s="131">
        <v>1195.69</v>
      </c>
      <c r="G19" s="131">
        <v>786.45</v>
      </c>
    </row>
    <row r="20" spans="1:7" x14ac:dyDescent="0.35">
      <c r="A20" s="7" t="s">
        <v>223</v>
      </c>
      <c r="B20" s="133">
        <v>-0.27</v>
      </c>
      <c r="C20" s="133">
        <v>0.14000000000000001</v>
      </c>
      <c r="D20" s="133">
        <v>4.53</v>
      </c>
      <c r="E20">
        <v>0.8</v>
      </c>
      <c r="F20" s="133">
        <v>0.91</v>
      </c>
      <c r="G20" s="133">
        <v>1.31</v>
      </c>
    </row>
    <row r="21" spans="1:7" x14ac:dyDescent="0.35">
      <c r="A21" s="7" t="s">
        <v>224</v>
      </c>
      <c r="B21" s="133">
        <v>16.600000000000001</v>
      </c>
      <c r="C21" s="133">
        <v>16.495812544566402</v>
      </c>
      <c r="D21" s="133">
        <v>17.092084293915399</v>
      </c>
      <c r="E21" s="134">
        <v>17.6752686103885</v>
      </c>
      <c r="F21" s="133">
        <v>18.2</v>
      </c>
      <c r="G21" s="133">
        <v>19.920000000000002</v>
      </c>
    </row>
    <row r="22" spans="1:7" x14ac:dyDescent="0.35">
      <c r="A22" s="7" t="s">
        <v>225</v>
      </c>
      <c r="B22" s="133">
        <v>287.39999999999998</v>
      </c>
      <c r="C22" s="133">
        <v>287.39999999999998</v>
      </c>
      <c r="D22" s="133">
        <v>287.39999999999998</v>
      </c>
      <c r="E22" s="133">
        <v>287.39999999999998</v>
      </c>
      <c r="F22" s="133">
        <v>287.39999999999998</v>
      </c>
      <c r="G22" s="133">
        <v>287.39999999999998</v>
      </c>
    </row>
    <row r="23" spans="1:7" x14ac:dyDescent="0.35">
      <c r="A23" s="7" t="s">
        <v>226</v>
      </c>
      <c r="B23" s="131">
        <v>3557.93</v>
      </c>
      <c r="C23" s="131">
        <v>3565</v>
      </c>
      <c r="D23" s="131">
        <v>3315.98</v>
      </c>
      <c r="E23" s="131">
        <v>3623.95</v>
      </c>
      <c r="F23" s="131">
        <v>3608</v>
      </c>
      <c r="G23" s="131">
        <v>3591</v>
      </c>
    </row>
    <row r="25" spans="1:7" x14ac:dyDescent="0.35">
      <c r="A25" s="7" t="s">
        <v>229</v>
      </c>
    </row>
    <row r="26" spans="1:7" x14ac:dyDescent="0.35">
      <c r="A26" s="7" t="s">
        <v>228</v>
      </c>
    </row>
  </sheetData>
  <hyperlinks>
    <hyperlink ref="A2" location="Content!A1" display="Back to Content" xr:uid="{B190494F-3AF7-4F81-A97E-DD19E699F90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EB41-B04B-4816-A0D0-3D3F5279F246}">
  <dimension ref="A1:K26"/>
  <sheetViews>
    <sheetView workbookViewId="0">
      <pane xSplit="1" ySplit="4" topLeftCell="B5" activePane="bottomRight" state="frozen"/>
      <selection pane="topRight" activeCell="B1" sqref="B1"/>
      <selection pane="bottomLeft" activeCell="A5" sqref="A5"/>
      <selection pane="bottomRight" activeCell="E24" sqref="E24"/>
    </sheetView>
  </sheetViews>
  <sheetFormatPr defaultRowHeight="14.5" x14ac:dyDescent="0.35"/>
  <cols>
    <col min="1" max="1" width="50.7265625" style="7" customWidth="1"/>
    <col min="2" max="3" width="9.1796875" style="7" customWidth="1"/>
    <col min="7" max="7" width="9.1796875" customWidth="1"/>
    <col min="11" max="11" width="12.453125" customWidth="1"/>
  </cols>
  <sheetData>
    <row r="1" spans="1:11" x14ac:dyDescent="0.35">
      <c r="A1" s="8" t="s">
        <v>289</v>
      </c>
      <c r="B1" s="8"/>
      <c r="C1" s="8"/>
    </row>
    <row r="2" spans="1:11" x14ac:dyDescent="0.35">
      <c r="A2" s="113" t="s">
        <v>220</v>
      </c>
      <c r="B2" s="113"/>
      <c r="C2" s="113"/>
    </row>
    <row r="3" spans="1:11" x14ac:dyDescent="0.35">
      <c r="A3" s="113"/>
      <c r="B3" s="113"/>
      <c r="C3" s="113"/>
    </row>
    <row r="4" spans="1:11" ht="29" x14ac:dyDescent="0.35">
      <c r="A4" s="31" t="s">
        <v>221</v>
      </c>
      <c r="B4" s="125" t="s">
        <v>264</v>
      </c>
      <c r="C4" s="125" t="s">
        <v>265</v>
      </c>
      <c r="D4" s="125" t="s">
        <v>259</v>
      </c>
      <c r="E4" s="125" t="s">
        <v>260</v>
      </c>
      <c r="F4" s="125" t="s">
        <v>261</v>
      </c>
      <c r="G4" s="125" t="s">
        <v>266</v>
      </c>
      <c r="H4" s="125" t="s">
        <v>262</v>
      </c>
      <c r="I4" s="125" t="s">
        <v>263</v>
      </c>
      <c r="J4" s="6"/>
      <c r="K4" s="6"/>
    </row>
    <row r="5" spans="1:11" x14ac:dyDescent="0.35">
      <c r="A5" s="7" t="s">
        <v>16</v>
      </c>
      <c r="B5" s="158">
        <v>7723.24</v>
      </c>
      <c r="C5" s="158">
        <v>8665.65</v>
      </c>
      <c r="D5" s="131">
        <v>2301.9899999999998</v>
      </c>
      <c r="E5" s="131">
        <v>4756.87</v>
      </c>
      <c r="F5" s="131">
        <v>6946.49</v>
      </c>
      <c r="G5" s="131">
        <v>9280.94</v>
      </c>
      <c r="H5" s="131">
        <v>2090.8200000000002</v>
      </c>
      <c r="I5" s="131">
        <v>3579.87</v>
      </c>
    </row>
    <row r="6" spans="1:11" x14ac:dyDescent="0.35">
      <c r="A6" s="7" t="s">
        <v>222</v>
      </c>
      <c r="B6" s="133">
        <v>5.6130000000000004</v>
      </c>
      <c r="C6" s="133">
        <v>4.1120000000000001</v>
      </c>
      <c r="D6" s="133">
        <v>9.42</v>
      </c>
      <c r="E6" s="133">
        <v>5.57</v>
      </c>
      <c r="F6" s="133">
        <v>5.57</v>
      </c>
      <c r="G6" s="133">
        <v>-0.28000000000000003</v>
      </c>
      <c r="H6" s="133">
        <v>-13.749000000000001</v>
      </c>
      <c r="I6" s="133">
        <v>-27.12</v>
      </c>
    </row>
    <row r="7" spans="1:11" x14ac:dyDescent="0.35">
      <c r="A7" s="7" t="s">
        <v>3</v>
      </c>
      <c r="B7" s="158">
        <v>1097.7</v>
      </c>
      <c r="C7" s="158">
        <v>1188.1400000000001</v>
      </c>
      <c r="D7" s="131">
        <v>315.73</v>
      </c>
      <c r="E7" s="131">
        <v>733.24</v>
      </c>
      <c r="F7" s="131">
        <v>876.93</v>
      </c>
      <c r="G7" s="131">
        <v>1058.0899999999999</v>
      </c>
      <c r="H7" s="131">
        <v>221.05</v>
      </c>
      <c r="I7" s="131">
        <v>217.45</v>
      </c>
    </row>
    <row r="8" spans="1:11" x14ac:dyDescent="0.35">
      <c r="A8" s="7" t="s">
        <v>59</v>
      </c>
      <c r="B8" s="177">
        <v>14.21</v>
      </c>
      <c r="C8" s="177">
        <v>13.71</v>
      </c>
      <c r="D8" s="133">
        <v>13.72</v>
      </c>
      <c r="E8" s="133">
        <v>15.41</v>
      </c>
      <c r="F8" s="133">
        <v>12.62</v>
      </c>
      <c r="G8" s="133">
        <v>11.4</v>
      </c>
      <c r="H8" s="133">
        <v>10.57</v>
      </c>
      <c r="I8" s="133">
        <v>6.07</v>
      </c>
    </row>
    <row r="9" spans="1:11" x14ac:dyDescent="0.35">
      <c r="A9" s="7" t="s">
        <v>231</v>
      </c>
      <c r="B9" s="177">
        <v>14.21</v>
      </c>
      <c r="C9" s="177">
        <v>13.71</v>
      </c>
      <c r="D9" s="133">
        <v>13.72</v>
      </c>
      <c r="E9" s="133">
        <v>13.52</v>
      </c>
      <c r="F9" s="133">
        <v>13.08</v>
      </c>
      <c r="G9" s="133">
        <v>11.7454559818161</v>
      </c>
      <c r="H9" s="133">
        <v>10.57</v>
      </c>
      <c r="I9" s="133">
        <v>6.07</v>
      </c>
    </row>
    <row r="10" spans="1:11" x14ac:dyDescent="0.35">
      <c r="A10" s="7" t="s">
        <v>15</v>
      </c>
      <c r="B10" s="158">
        <v>1060.42</v>
      </c>
      <c r="C10" s="158">
        <v>1143</v>
      </c>
      <c r="D10" s="131">
        <v>301.19</v>
      </c>
      <c r="E10" s="131">
        <v>701.96</v>
      </c>
      <c r="F10" s="131">
        <v>827.51</v>
      </c>
      <c r="G10" s="131">
        <v>992.45</v>
      </c>
      <c r="H10" s="131">
        <v>205.07</v>
      </c>
      <c r="I10" s="131">
        <v>186.94</v>
      </c>
    </row>
    <row r="11" spans="1:11" x14ac:dyDescent="0.35">
      <c r="A11" s="7" t="s">
        <v>34</v>
      </c>
      <c r="B11" s="177">
        <v>13.73</v>
      </c>
      <c r="C11" s="177">
        <v>13.19</v>
      </c>
      <c r="D11" s="133">
        <v>13.08</v>
      </c>
      <c r="E11" s="133">
        <v>14.76</v>
      </c>
      <c r="F11" s="133">
        <v>11.91</v>
      </c>
      <c r="G11" s="133">
        <v>10.69</v>
      </c>
      <c r="H11" s="133">
        <v>9.81</v>
      </c>
      <c r="I11" s="133">
        <v>5.22</v>
      </c>
    </row>
    <row r="12" spans="1:11" ht="17.25" customHeight="1" x14ac:dyDescent="0.35">
      <c r="A12" s="7" t="s">
        <v>232</v>
      </c>
      <c r="B12" s="177">
        <v>13.73</v>
      </c>
      <c r="C12" s="177">
        <v>13.19</v>
      </c>
      <c r="D12" s="133">
        <v>13.08</v>
      </c>
      <c r="E12" s="133">
        <v>12.86</v>
      </c>
      <c r="F12" s="133">
        <v>12.37</v>
      </c>
      <c r="G12" s="133">
        <v>11.04</v>
      </c>
      <c r="H12" s="133">
        <v>9.81</v>
      </c>
      <c r="I12" s="133">
        <v>5.22</v>
      </c>
    </row>
    <row r="13" spans="1:11" x14ac:dyDescent="0.35">
      <c r="A13" s="7" t="s">
        <v>55</v>
      </c>
      <c r="B13" s="158">
        <v>1051.69</v>
      </c>
      <c r="C13" s="158">
        <v>1134.01</v>
      </c>
      <c r="D13" s="131">
        <v>298.26</v>
      </c>
      <c r="E13" s="131">
        <v>698.18</v>
      </c>
      <c r="F13" s="131">
        <v>820.22</v>
      </c>
      <c r="G13" s="131">
        <v>977.68</v>
      </c>
      <c r="H13" s="131">
        <v>203.15</v>
      </c>
      <c r="I13" s="131">
        <v>176.96</v>
      </c>
    </row>
    <row r="14" spans="1:11" x14ac:dyDescent="0.35">
      <c r="A14" s="7" t="s">
        <v>30</v>
      </c>
      <c r="B14" s="158">
        <v>786.29</v>
      </c>
      <c r="C14" s="158">
        <v>952.4</v>
      </c>
      <c r="D14" s="131">
        <v>241.03</v>
      </c>
      <c r="E14" s="131">
        <v>366.75</v>
      </c>
      <c r="F14" s="131">
        <v>495.11</v>
      </c>
      <c r="G14" s="131">
        <v>663.46</v>
      </c>
      <c r="H14" s="131">
        <v>159.04</v>
      </c>
      <c r="I14" s="131">
        <v>131.07</v>
      </c>
    </row>
    <row r="15" spans="1:11" x14ac:dyDescent="0.35">
      <c r="A15" s="7" t="s">
        <v>201</v>
      </c>
      <c r="B15" s="158">
        <v>-166.17</v>
      </c>
      <c r="C15" s="158">
        <v>-168.75</v>
      </c>
      <c r="D15" s="131">
        <v>-22.14</v>
      </c>
      <c r="E15" s="131">
        <v>-47.63</v>
      </c>
      <c r="F15" s="131">
        <v>-125.35</v>
      </c>
      <c r="G15" s="131">
        <v>-257.05</v>
      </c>
      <c r="H15" s="131">
        <v>-104.01</v>
      </c>
      <c r="I15" s="131">
        <v>-147.35</v>
      </c>
    </row>
    <row r="16" spans="1:11" x14ac:dyDescent="0.35">
      <c r="A16" s="7" t="s">
        <v>10</v>
      </c>
      <c r="B16" s="158">
        <v>1167.06</v>
      </c>
      <c r="C16" s="158">
        <v>1131.33</v>
      </c>
      <c r="D16" s="131">
        <v>216.95</v>
      </c>
      <c r="E16" s="131">
        <v>648.54999999999995</v>
      </c>
      <c r="F16" s="131">
        <v>782.94</v>
      </c>
      <c r="G16" s="131">
        <v>1138.1099999999999</v>
      </c>
      <c r="H16" s="131">
        <v>16.09</v>
      </c>
      <c r="I16" s="131">
        <v>46.73</v>
      </c>
    </row>
    <row r="17" spans="1:9" x14ac:dyDescent="0.35">
      <c r="A17" s="7" t="s">
        <v>230</v>
      </c>
      <c r="B17" s="176">
        <v>2.74</v>
      </c>
      <c r="C17" s="176">
        <v>3.31</v>
      </c>
      <c r="D17" s="132">
        <v>0.84</v>
      </c>
      <c r="E17" s="132">
        <v>1.28</v>
      </c>
      <c r="F17" s="132">
        <v>1.72</v>
      </c>
      <c r="G17" s="132">
        <v>2.31</v>
      </c>
      <c r="H17" s="132">
        <v>0.55000000000000004</v>
      </c>
      <c r="I17" s="132">
        <v>0.46</v>
      </c>
    </row>
    <row r="18" spans="1:9" x14ac:dyDescent="0.35">
      <c r="A18" s="7" t="s">
        <v>11</v>
      </c>
      <c r="B18" s="165">
        <v>-480.81</v>
      </c>
      <c r="C18" s="165">
        <v>-225.78</v>
      </c>
      <c r="D18" s="131">
        <v>-392.16</v>
      </c>
      <c r="E18" s="131">
        <v>215.42</v>
      </c>
      <c r="F18" s="131">
        <v>6267.47</v>
      </c>
      <c r="G18" s="131">
        <v>1025.4100000000001</v>
      </c>
      <c r="H18" s="131">
        <v>1088.3800000000001</v>
      </c>
      <c r="I18" s="131">
        <v>1029.7</v>
      </c>
    </row>
    <row r="19" spans="1:9" x14ac:dyDescent="0.35">
      <c r="A19" s="7" t="s">
        <v>227</v>
      </c>
      <c r="B19" s="165">
        <v>1253.0151379000013</v>
      </c>
      <c r="C19" s="165">
        <v>1362.958276799998</v>
      </c>
      <c r="D19" s="131">
        <v>1438.1</v>
      </c>
      <c r="E19" s="131">
        <v>1528.2</v>
      </c>
      <c r="F19" s="131">
        <v>1383.52</v>
      </c>
      <c r="G19" s="131">
        <v>1279.8599999999999</v>
      </c>
      <c r="H19" s="131">
        <v>1195.69</v>
      </c>
      <c r="I19" s="131">
        <v>786.45</v>
      </c>
    </row>
    <row r="20" spans="1:9" x14ac:dyDescent="0.35">
      <c r="A20" s="7" t="s">
        <v>223</v>
      </c>
      <c r="B20" s="160">
        <v>-0.38372406841454459</v>
      </c>
      <c r="C20" s="160">
        <v>-0.16565148254580842</v>
      </c>
      <c r="D20" s="133">
        <v>-0.27</v>
      </c>
      <c r="E20" s="133">
        <v>0.14000000000000001</v>
      </c>
      <c r="F20" s="133">
        <v>4.53</v>
      </c>
      <c r="G20" s="133">
        <v>0.8</v>
      </c>
      <c r="H20" s="133">
        <v>0.91</v>
      </c>
      <c r="I20" s="133">
        <v>1.31</v>
      </c>
    </row>
    <row r="21" spans="1:9" x14ac:dyDescent="0.35">
      <c r="A21" s="7" t="s">
        <v>224</v>
      </c>
      <c r="B21" s="160">
        <v>13.791853015834601</v>
      </c>
      <c r="C21" s="160">
        <v>16.3087248322148</v>
      </c>
      <c r="D21" s="133">
        <v>16.600000000000001</v>
      </c>
      <c r="E21" s="133">
        <v>16.495812544566402</v>
      </c>
      <c r="F21" s="133">
        <v>17.092084293915399</v>
      </c>
      <c r="G21" s="133">
        <v>17.7</v>
      </c>
      <c r="H21" s="133">
        <v>18.2</v>
      </c>
      <c r="I21" s="133">
        <v>19.920000000000002</v>
      </c>
    </row>
    <row r="22" spans="1:9" x14ac:dyDescent="0.35">
      <c r="A22" s="7" t="s">
        <v>225</v>
      </c>
      <c r="B22" s="133">
        <v>287.39999999999998</v>
      </c>
      <c r="C22" s="133">
        <v>287.39999999999998</v>
      </c>
      <c r="D22" s="133">
        <v>287.39999999999998</v>
      </c>
      <c r="E22" s="133">
        <v>287.39999999999998</v>
      </c>
      <c r="F22" s="133">
        <v>287.39999999999998</v>
      </c>
      <c r="G22" s="133">
        <v>287.39999999999998</v>
      </c>
      <c r="H22" s="133">
        <v>287.39999999999998</v>
      </c>
      <c r="I22" s="133">
        <v>287.39999999999998</v>
      </c>
    </row>
    <row r="23" spans="1:9" x14ac:dyDescent="0.35">
      <c r="A23" s="7" t="s">
        <v>226</v>
      </c>
      <c r="B23" s="158">
        <v>3183</v>
      </c>
      <c r="C23" s="158">
        <v>3555</v>
      </c>
      <c r="D23" s="131">
        <v>3557.93</v>
      </c>
      <c r="E23" s="131">
        <v>3565</v>
      </c>
      <c r="F23" s="131">
        <v>3315.98</v>
      </c>
      <c r="G23" s="131">
        <v>3623.95</v>
      </c>
      <c r="H23" s="131">
        <v>3608</v>
      </c>
      <c r="I23" s="131">
        <v>3591</v>
      </c>
    </row>
    <row r="25" spans="1:9" x14ac:dyDescent="0.35">
      <c r="A25" s="7" t="s">
        <v>229</v>
      </c>
    </row>
    <row r="26" spans="1:9" x14ac:dyDescent="0.35">
      <c r="A26" s="7" t="s">
        <v>228</v>
      </c>
    </row>
  </sheetData>
  <hyperlinks>
    <hyperlink ref="A2" location="Content!A1" display="Back to Content" xr:uid="{DE9DB291-69C6-4BDD-A2E7-6F4811E4F30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90" zoomScaleNormal="90" workbookViewId="0">
      <pane xSplit="1" ySplit="4" topLeftCell="B27" activePane="bottomRight" state="frozen"/>
      <selection pane="topRight" activeCell="B1" sqref="B1"/>
      <selection pane="bottomLeft" activeCell="A5" sqref="A5"/>
      <selection pane="bottomRight" activeCell="I54" sqref="I54"/>
    </sheetView>
  </sheetViews>
  <sheetFormatPr defaultRowHeight="14.5" x14ac:dyDescent="0.35"/>
  <cols>
    <col min="1" max="1" width="54.26953125" customWidth="1"/>
    <col min="2" max="3" width="9.1796875" customWidth="1"/>
    <col min="7" max="7" width="10.54296875" bestFit="1" customWidth="1"/>
    <col min="11" max="11" width="24.81640625" customWidth="1"/>
  </cols>
  <sheetData>
    <row r="1" spans="1:12" x14ac:dyDescent="0.35">
      <c r="A1" s="4" t="s">
        <v>290</v>
      </c>
      <c r="B1" s="4"/>
      <c r="C1" s="4"/>
    </row>
    <row r="2" spans="1:12" x14ac:dyDescent="0.35">
      <c r="A2" s="113" t="s">
        <v>220</v>
      </c>
      <c r="B2" s="113"/>
      <c r="C2" s="113"/>
    </row>
    <row r="3" spans="1:12" x14ac:dyDescent="0.35">
      <c r="A3" s="113"/>
      <c r="B3" s="113"/>
      <c r="C3" s="113"/>
    </row>
    <row r="4" spans="1:12" ht="29" x14ac:dyDescent="0.35">
      <c r="A4" s="31" t="s">
        <v>221</v>
      </c>
      <c r="B4" s="152" t="s">
        <v>303</v>
      </c>
      <c r="C4" s="152" t="s">
        <v>304</v>
      </c>
      <c r="D4" s="152" t="s">
        <v>276</v>
      </c>
      <c r="E4" s="152" t="s">
        <v>277</v>
      </c>
      <c r="F4" s="152" t="s">
        <v>278</v>
      </c>
      <c r="G4" s="152" t="s">
        <v>279</v>
      </c>
      <c r="H4" s="152" t="s">
        <v>280</v>
      </c>
      <c r="I4" s="152" t="s">
        <v>305</v>
      </c>
      <c r="K4" s="43"/>
      <c r="L4" s="44"/>
    </row>
    <row r="5" spans="1:12" x14ac:dyDescent="0.35">
      <c r="A5" s="41" t="s">
        <v>133</v>
      </c>
      <c r="B5" s="41"/>
      <c r="C5" s="41"/>
      <c r="D5" s="18"/>
      <c r="E5" s="18"/>
      <c r="F5" s="18"/>
      <c r="G5" s="18"/>
      <c r="H5" s="37" t="s">
        <v>132</v>
      </c>
      <c r="I5" s="37"/>
      <c r="K5" s="45"/>
      <c r="L5" s="46"/>
    </row>
    <row r="6" spans="1:12" x14ac:dyDescent="0.35">
      <c r="A6" s="36" t="s">
        <v>60</v>
      </c>
      <c r="B6" s="179">
        <v>978.06</v>
      </c>
      <c r="C6" s="179">
        <v>1084.95</v>
      </c>
      <c r="D6" s="76">
        <v>1084.307</v>
      </c>
      <c r="E6" s="76">
        <v>1099.9091000000001</v>
      </c>
      <c r="F6" s="76">
        <v>1147.1889000000001</v>
      </c>
      <c r="G6" s="76">
        <v>1213.6676</v>
      </c>
      <c r="H6" s="96">
        <v>1335.6455894999999</v>
      </c>
      <c r="I6" s="96">
        <v>1286.32</v>
      </c>
      <c r="K6" s="47"/>
      <c r="L6" s="48"/>
    </row>
    <row r="7" spans="1:12" x14ac:dyDescent="0.35">
      <c r="A7" s="36" t="s">
        <v>61</v>
      </c>
      <c r="B7" s="179">
        <v>123.21</v>
      </c>
      <c r="C7" s="179">
        <v>169.39</v>
      </c>
      <c r="D7" s="76">
        <v>159.94800000000001</v>
      </c>
      <c r="E7" s="76">
        <v>185.7054</v>
      </c>
      <c r="F7" s="76">
        <v>182.24940000000001</v>
      </c>
      <c r="G7" s="76">
        <v>237.8141</v>
      </c>
      <c r="H7" s="96">
        <v>226.0029973</v>
      </c>
      <c r="I7" s="96">
        <v>221.64</v>
      </c>
      <c r="K7" s="47"/>
      <c r="L7" s="48"/>
    </row>
    <row r="8" spans="1:12" x14ac:dyDescent="0.35">
      <c r="A8" s="36" t="s">
        <v>62</v>
      </c>
      <c r="B8" s="179">
        <v>775.73</v>
      </c>
      <c r="C8" s="179">
        <v>1438.39</v>
      </c>
      <c r="D8" s="76">
        <v>1469.616</v>
      </c>
      <c r="E8" s="76">
        <v>1828.0377000000001</v>
      </c>
      <c r="F8" s="76">
        <v>1883.8969</v>
      </c>
      <c r="G8" s="76">
        <v>1820.7778000000001</v>
      </c>
      <c r="H8" s="96">
        <v>1945.7871791</v>
      </c>
      <c r="I8" s="96">
        <v>1828.29</v>
      </c>
      <c r="K8" s="47"/>
      <c r="L8" s="48"/>
    </row>
    <row r="9" spans="1:12" x14ac:dyDescent="0.35">
      <c r="A9" s="36" t="s">
        <v>134</v>
      </c>
      <c r="B9" s="179">
        <v>182.57</v>
      </c>
      <c r="C9" s="179">
        <v>393.87</v>
      </c>
      <c r="D9" s="76">
        <v>389.62299999999999</v>
      </c>
      <c r="E9" s="76">
        <v>420.52839999999998</v>
      </c>
      <c r="F9" s="76">
        <v>415.57130000000001</v>
      </c>
      <c r="G9" s="76">
        <v>387.62430000000001</v>
      </c>
      <c r="H9" s="96">
        <v>398.50843660000015</v>
      </c>
      <c r="I9" s="96">
        <v>361.41</v>
      </c>
      <c r="K9" s="47"/>
      <c r="L9" s="48"/>
    </row>
    <row r="10" spans="1:12" x14ac:dyDescent="0.35">
      <c r="A10" s="36" t="s">
        <v>63</v>
      </c>
      <c r="B10" s="179">
        <v>122.48</v>
      </c>
      <c r="C10" s="179">
        <v>246.23</v>
      </c>
      <c r="D10" s="76">
        <v>258.84399999999999</v>
      </c>
      <c r="E10" s="76">
        <v>256.66520000000003</v>
      </c>
      <c r="F10" s="76">
        <v>361.4855</v>
      </c>
      <c r="G10" s="76">
        <v>350.15600000000001</v>
      </c>
      <c r="H10" s="96">
        <v>368.93547560000002</v>
      </c>
      <c r="I10" s="96">
        <v>362.28</v>
      </c>
      <c r="K10" s="47"/>
      <c r="L10" s="48"/>
    </row>
    <row r="11" spans="1:12" x14ac:dyDescent="0.35">
      <c r="A11" s="36" t="s">
        <v>135</v>
      </c>
      <c r="B11" s="179">
        <v>0</v>
      </c>
      <c r="C11" s="179">
        <v>0</v>
      </c>
      <c r="D11" s="97">
        <v>0</v>
      </c>
      <c r="E11" s="97">
        <v>0</v>
      </c>
      <c r="F11" s="97">
        <v>0</v>
      </c>
      <c r="G11" s="97">
        <v>0</v>
      </c>
      <c r="H11" s="183">
        <v>0</v>
      </c>
      <c r="I11" s="183">
        <v>0</v>
      </c>
      <c r="K11" s="47"/>
      <c r="L11" s="48"/>
    </row>
    <row r="12" spans="1:12" x14ac:dyDescent="0.35">
      <c r="A12" s="36" t="s">
        <v>136</v>
      </c>
      <c r="B12" s="179">
        <v>3.42</v>
      </c>
      <c r="C12" s="179">
        <v>2.52</v>
      </c>
      <c r="D12" s="76">
        <v>2.6640000000000001</v>
      </c>
      <c r="E12" s="76">
        <v>22.765000000000001</v>
      </c>
      <c r="F12" s="76">
        <v>19.9177</v>
      </c>
      <c r="G12" s="76">
        <v>13.393000000000001</v>
      </c>
      <c r="H12" s="183">
        <v>0</v>
      </c>
      <c r="I12" s="183">
        <v>0</v>
      </c>
      <c r="K12" s="47"/>
      <c r="L12" s="48"/>
    </row>
    <row r="13" spans="1:12" x14ac:dyDescent="0.35">
      <c r="A13" s="38" t="s">
        <v>64</v>
      </c>
      <c r="B13" s="180">
        <v>7.33</v>
      </c>
      <c r="C13" s="180">
        <v>19.91</v>
      </c>
      <c r="D13" s="76">
        <v>20.876999999999999</v>
      </c>
      <c r="E13" s="76">
        <v>23.193100000000001</v>
      </c>
      <c r="F13" s="76">
        <v>33.838000000000001</v>
      </c>
      <c r="G13" s="76">
        <v>34.003100000000003</v>
      </c>
      <c r="H13" s="96">
        <v>28.459643400000001</v>
      </c>
      <c r="I13" s="96">
        <v>29.59</v>
      </c>
      <c r="K13" s="49"/>
      <c r="L13" s="48"/>
    </row>
    <row r="14" spans="1:12" x14ac:dyDescent="0.35">
      <c r="A14" s="40" t="s">
        <v>65</v>
      </c>
      <c r="B14" s="181">
        <v>2192.81</v>
      </c>
      <c r="C14" s="181">
        <v>3355.26</v>
      </c>
      <c r="D14" s="98">
        <v>3385.8780000000002</v>
      </c>
      <c r="E14" s="98">
        <v>3836.8036000000002</v>
      </c>
      <c r="F14" s="98">
        <v>4044.1518000000001</v>
      </c>
      <c r="G14" s="98">
        <v>4057.4366</v>
      </c>
      <c r="H14" s="99">
        <v>4303.3408676000008</v>
      </c>
      <c r="I14" s="99">
        <v>4089.53</v>
      </c>
      <c r="K14" s="50"/>
      <c r="L14" s="46"/>
    </row>
    <row r="15" spans="1:12" x14ac:dyDescent="0.35">
      <c r="A15" s="39" t="s">
        <v>40</v>
      </c>
      <c r="B15" s="180">
        <v>903.2</v>
      </c>
      <c r="C15" s="180">
        <v>1299.1600000000001</v>
      </c>
      <c r="D15" s="76">
        <v>1378.4749999999999</v>
      </c>
      <c r="E15" s="76">
        <v>1379.0839000000001</v>
      </c>
      <c r="F15" s="100">
        <v>1387.3097</v>
      </c>
      <c r="G15" s="76">
        <v>1264.7633000000001</v>
      </c>
      <c r="H15" s="96">
        <v>1456.5726329000001</v>
      </c>
      <c r="I15" s="96">
        <v>1405.25</v>
      </c>
      <c r="K15" s="47"/>
      <c r="L15" s="48"/>
    </row>
    <row r="16" spans="1:12" x14ac:dyDescent="0.35">
      <c r="A16" s="36" t="s">
        <v>41</v>
      </c>
      <c r="B16" s="179">
        <v>1453.03</v>
      </c>
      <c r="C16" s="179">
        <v>1657.84</v>
      </c>
      <c r="D16" s="76">
        <v>1722.3109999999999</v>
      </c>
      <c r="E16" s="76">
        <v>1833.5953999999999</v>
      </c>
      <c r="F16" s="76">
        <v>1796.1206999999999</v>
      </c>
      <c r="G16" s="76">
        <v>1687.3742999999999</v>
      </c>
      <c r="H16" s="96">
        <v>1774.3050461</v>
      </c>
      <c r="I16" s="96">
        <v>1324.94</v>
      </c>
      <c r="K16" s="47"/>
      <c r="L16" s="48"/>
    </row>
    <row r="17" spans="1:12" x14ac:dyDescent="0.35">
      <c r="A17" s="36" t="s">
        <v>137</v>
      </c>
      <c r="B17" s="179">
        <v>92.58</v>
      </c>
      <c r="C17" s="179">
        <v>36.380000000000003</v>
      </c>
      <c r="D17" s="76">
        <v>29.829000000000001</v>
      </c>
      <c r="E17" s="76">
        <v>34.747300000000003</v>
      </c>
      <c r="F17" s="76">
        <v>28.828299999999999</v>
      </c>
      <c r="G17" s="76">
        <v>101.6236</v>
      </c>
      <c r="H17" s="96">
        <v>91.506571000000008</v>
      </c>
      <c r="I17" s="96">
        <v>75.819999999999993</v>
      </c>
      <c r="K17" s="47"/>
      <c r="L17" s="48"/>
    </row>
    <row r="18" spans="1:12" x14ac:dyDescent="0.35">
      <c r="A18" s="36" t="s">
        <v>66</v>
      </c>
      <c r="B18" s="179">
        <v>138.43</v>
      </c>
      <c r="C18" s="179">
        <v>208.84</v>
      </c>
      <c r="D18" s="76">
        <v>169.76499999999999</v>
      </c>
      <c r="E18" s="76">
        <v>207.14349999999999</v>
      </c>
      <c r="F18" s="76">
        <v>236.9836</v>
      </c>
      <c r="G18" s="76">
        <v>273.4144</v>
      </c>
      <c r="H18" s="96">
        <v>237.22133050000005</v>
      </c>
      <c r="I18" s="96">
        <v>276.57</v>
      </c>
      <c r="K18" s="47"/>
      <c r="L18" s="48"/>
    </row>
    <row r="19" spans="1:12" x14ac:dyDescent="0.35">
      <c r="A19" s="36" t="s">
        <v>138</v>
      </c>
      <c r="B19" s="179">
        <v>915.08</v>
      </c>
      <c r="C19" s="179">
        <v>788.33</v>
      </c>
      <c r="D19" s="76">
        <v>799.10799999999995</v>
      </c>
      <c r="E19" s="76">
        <v>138.137</v>
      </c>
      <c r="F19" s="97">
        <v>0</v>
      </c>
      <c r="G19" s="97">
        <v>0</v>
      </c>
      <c r="H19" s="97">
        <v>0</v>
      </c>
      <c r="I19" s="97">
        <v>0</v>
      </c>
      <c r="K19" s="47"/>
      <c r="L19" s="48"/>
    </row>
    <row r="20" spans="1:12" x14ac:dyDescent="0.35">
      <c r="A20" s="38" t="s">
        <v>67</v>
      </c>
      <c r="B20" s="180">
        <v>179.23</v>
      </c>
      <c r="C20" s="180">
        <v>229.77</v>
      </c>
      <c r="D20" s="76">
        <v>176.41499999999999</v>
      </c>
      <c r="E20" s="76">
        <v>280.04700000000003</v>
      </c>
      <c r="F20" s="76">
        <v>417.83929999999998</v>
      </c>
      <c r="G20" s="76">
        <v>650.60670000000005</v>
      </c>
      <c r="H20" s="96">
        <v>627.1823816000001</v>
      </c>
      <c r="I20" s="96">
        <v>847.85</v>
      </c>
      <c r="K20" s="49"/>
      <c r="L20" s="48"/>
    </row>
    <row r="21" spans="1:12" x14ac:dyDescent="0.35">
      <c r="A21" s="40" t="s">
        <v>68</v>
      </c>
      <c r="B21" s="181">
        <v>3681.56</v>
      </c>
      <c r="C21" s="181">
        <v>4220.32</v>
      </c>
      <c r="D21" s="98">
        <v>4275.9030000000002</v>
      </c>
      <c r="E21" s="98">
        <v>3872.7541000000001</v>
      </c>
      <c r="F21" s="98">
        <v>3867.0814999999998</v>
      </c>
      <c r="G21" s="98">
        <v>3977.7822000000001</v>
      </c>
      <c r="H21" s="99">
        <v>4186.7879620999993</v>
      </c>
      <c r="I21" s="99">
        <v>3930.44</v>
      </c>
      <c r="K21" s="51"/>
      <c r="L21" s="52"/>
    </row>
    <row r="22" spans="1:12" x14ac:dyDescent="0.35">
      <c r="A22" s="40" t="s">
        <v>69</v>
      </c>
      <c r="B22" s="181">
        <v>5874.37</v>
      </c>
      <c r="C22" s="181">
        <v>7575.58</v>
      </c>
      <c r="D22" s="98">
        <v>7661.7809999999999</v>
      </c>
      <c r="E22" s="98">
        <v>7709.5577000000003</v>
      </c>
      <c r="F22" s="98">
        <v>7911.2331999999997</v>
      </c>
      <c r="G22" s="98">
        <v>8035.2187999999996</v>
      </c>
      <c r="H22" s="99">
        <v>8490.128829700001</v>
      </c>
      <c r="I22" s="99">
        <v>8019.98</v>
      </c>
      <c r="K22" s="51"/>
      <c r="L22" s="52"/>
    </row>
    <row r="23" spans="1:12" x14ac:dyDescent="0.35">
      <c r="A23" s="39" t="s">
        <v>132</v>
      </c>
      <c r="B23" s="180"/>
      <c r="C23" s="180"/>
      <c r="D23" s="76"/>
      <c r="E23" s="76" t="s">
        <v>131</v>
      </c>
      <c r="F23" s="76"/>
      <c r="G23" s="20"/>
      <c r="H23" s="20"/>
      <c r="I23" s="20"/>
      <c r="K23" s="45"/>
      <c r="L23" s="46"/>
    </row>
    <row r="24" spans="1:12" x14ac:dyDescent="0.35">
      <c r="A24" s="42" t="s">
        <v>139</v>
      </c>
      <c r="B24" s="182"/>
      <c r="C24" s="182"/>
      <c r="D24" s="76"/>
      <c r="E24" s="76" t="s">
        <v>131</v>
      </c>
      <c r="F24" s="76"/>
      <c r="G24" s="20"/>
      <c r="H24" s="96" t="s">
        <v>132</v>
      </c>
      <c r="I24" s="96"/>
      <c r="K24" s="45"/>
      <c r="L24" s="46"/>
    </row>
    <row r="25" spans="1:12" x14ac:dyDescent="0.35">
      <c r="A25" s="36" t="s">
        <v>140</v>
      </c>
      <c r="B25" s="179"/>
      <c r="C25" s="179"/>
      <c r="D25" s="76"/>
      <c r="E25" s="76" t="s">
        <v>131</v>
      </c>
      <c r="F25" s="76"/>
      <c r="G25" s="20"/>
      <c r="H25" s="96" t="s">
        <v>132</v>
      </c>
      <c r="I25" s="96"/>
      <c r="K25" s="53"/>
      <c r="L25" s="48"/>
    </row>
    <row r="26" spans="1:12" x14ac:dyDescent="0.35">
      <c r="A26" s="36" t="s">
        <v>141</v>
      </c>
      <c r="B26" s="179">
        <v>25</v>
      </c>
      <c r="C26" s="179">
        <v>25</v>
      </c>
      <c r="D26" s="76">
        <v>25</v>
      </c>
      <c r="E26" s="76">
        <v>25</v>
      </c>
      <c r="F26" s="76">
        <v>24.998999999999999</v>
      </c>
      <c r="G26" s="77">
        <v>24.999700000000001</v>
      </c>
      <c r="H26" s="96">
        <v>28.739732400000001</v>
      </c>
      <c r="I26" s="96">
        <v>28.74</v>
      </c>
      <c r="K26" s="47"/>
      <c r="L26" s="48"/>
    </row>
    <row r="27" spans="1:12" x14ac:dyDescent="0.35">
      <c r="A27" s="36" t="s">
        <v>142</v>
      </c>
      <c r="B27" s="179">
        <v>5</v>
      </c>
      <c r="C27" s="179">
        <v>5</v>
      </c>
      <c r="D27" s="76">
        <v>5</v>
      </c>
      <c r="E27" s="76">
        <v>5.0002000000000004</v>
      </c>
      <c r="F27" s="76">
        <v>4.9984000000000002</v>
      </c>
      <c r="G27" s="77">
        <v>4.9997999999999996</v>
      </c>
      <c r="H27" s="96">
        <v>4.9999230000000008</v>
      </c>
      <c r="I27" s="96">
        <v>5</v>
      </c>
      <c r="K27" s="47"/>
      <c r="L27" s="48"/>
    </row>
    <row r="28" spans="1:12" x14ac:dyDescent="0.35">
      <c r="A28" s="36" t="s">
        <v>143</v>
      </c>
      <c r="B28" s="179">
        <v>15.22</v>
      </c>
      <c r="C28" s="179">
        <v>165.04</v>
      </c>
      <c r="D28" s="76">
        <v>259.07299999999998</v>
      </c>
      <c r="E28" s="76">
        <v>290.31029999999998</v>
      </c>
      <c r="F28" s="131">
        <v>341.86419999999998</v>
      </c>
      <c r="G28" s="77">
        <v>265.59280000000001</v>
      </c>
      <c r="H28" s="96">
        <v>451.42152250000004</v>
      </c>
      <c r="I28" s="96">
        <v>244.28</v>
      </c>
      <c r="K28" s="47"/>
      <c r="L28" s="48"/>
    </row>
    <row r="29" spans="1:12" x14ac:dyDescent="0.35">
      <c r="A29" s="36" t="s">
        <v>144</v>
      </c>
      <c r="B29" s="179">
        <v>2378.54</v>
      </c>
      <c r="C29" s="179">
        <v>3331.85</v>
      </c>
      <c r="D29" s="76">
        <v>3518.8040000000001</v>
      </c>
      <c r="E29" s="76">
        <v>3106.3618000000001</v>
      </c>
      <c r="F29" s="131">
        <v>-2744.4072000000001</v>
      </c>
      <c r="G29" s="77">
        <v>2415.3546000000001</v>
      </c>
      <c r="H29" s="96">
        <v>2572.0357086000008</v>
      </c>
      <c r="I29" s="96">
        <v>2576.7199999999998</v>
      </c>
      <c r="K29" s="49"/>
      <c r="L29" s="48"/>
    </row>
    <row r="30" spans="1:12" x14ac:dyDescent="0.35">
      <c r="A30" s="36" t="s">
        <v>140</v>
      </c>
      <c r="B30" s="179">
        <v>2423.7600000000002</v>
      </c>
      <c r="C30" s="179">
        <v>3526.89</v>
      </c>
      <c r="D30" s="76">
        <v>3807.877</v>
      </c>
      <c r="E30" s="76">
        <v>3426.6723999999999</v>
      </c>
      <c r="F30" s="76">
        <v>-2372.5457000000001</v>
      </c>
      <c r="G30" s="77">
        <v>2710.9468999999999</v>
      </c>
      <c r="H30" s="96">
        <v>3057.1968865000008</v>
      </c>
      <c r="I30" s="96">
        <v>2854.74</v>
      </c>
      <c r="K30" s="53"/>
      <c r="L30" s="46"/>
    </row>
    <row r="31" spans="1:12" x14ac:dyDescent="0.35">
      <c r="A31" s="40" t="s">
        <v>70</v>
      </c>
      <c r="B31" s="181">
        <v>2423.7600000000002</v>
      </c>
      <c r="C31" s="181">
        <v>3526.89</v>
      </c>
      <c r="D31" s="98">
        <v>3807.877</v>
      </c>
      <c r="E31" s="98">
        <v>3426.6723999999999</v>
      </c>
      <c r="F31" s="98">
        <v>-2372.5457000000001</v>
      </c>
      <c r="G31" s="101">
        <v>2710.9468999999999</v>
      </c>
      <c r="H31" s="99">
        <v>3057.1968865000008</v>
      </c>
      <c r="I31" s="99">
        <v>2854.74</v>
      </c>
      <c r="K31" s="51"/>
      <c r="L31" s="52"/>
    </row>
    <row r="32" spans="1:12" x14ac:dyDescent="0.35">
      <c r="A32" s="39" t="s">
        <v>45</v>
      </c>
      <c r="B32" s="180">
        <v>29.5</v>
      </c>
      <c r="C32" s="180">
        <v>63.14</v>
      </c>
      <c r="D32" s="76">
        <v>66.391000000000005</v>
      </c>
      <c r="E32" s="76">
        <v>126.66079999999999</v>
      </c>
      <c r="F32" s="76">
        <v>155.3664</v>
      </c>
      <c r="G32" s="77">
        <v>3.3727</v>
      </c>
      <c r="H32" s="96">
        <v>600.90116769999997</v>
      </c>
      <c r="I32" s="96">
        <v>600.75</v>
      </c>
      <c r="K32" s="47"/>
      <c r="L32" s="48"/>
    </row>
    <row r="33" spans="1:12" x14ac:dyDescent="0.35">
      <c r="A33" s="36" t="s">
        <v>145</v>
      </c>
      <c r="B33" s="179">
        <v>90.12</v>
      </c>
      <c r="C33" s="179">
        <v>117.41</v>
      </c>
      <c r="D33" s="76">
        <v>106.738</v>
      </c>
      <c r="E33" s="76">
        <v>121.7705</v>
      </c>
      <c r="F33" s="76">
        <v>132.8905</v>
      </c>
      <c r="G33" s="77">
        <v>171.7199</v>
      </c>
      <c r="H33" s="96">
        <v>158.74802400000002</v>
      </c>
      <c r="I33" s="96">
        <v>159.94</v>
      </c>
      <c r="K33" s="47"/>
      <c r="L33" s="48"/>
    </row>
    <row r="34" spans="1:12" x14ac:dyDescent="0.35">
      <c r="A34" s="36" t="s">
        <v>71</v>
      </c>
      <c r="B34" s="179">
        <v>71.84</v>
      </c>
      <c r="C34" s="179">
        <v>142.94999999999999</v>
      </c>
      <c r="D34" s="76">
        <v>141.31700000000001</v>
      </c>
      <c r="E34" s="76">
        <v>154.2859</v>
      </c>
      <c r="F34" s="76">
        <v>148.2012</v>
      </c>
      <c r="G34" s="77">
        <v>143.96449999999999</v>
      </c>
      <c r="H34" s="96">
        <v>160.0400415</v>
      </c>
      <c r="I34" s="96">
        <v>138.49</v>
      </c>
      <c r="K34" s="47"/>
      <c r="L34" s="48"/>
    </row>
    <row r="35" spans="1:12" x14ac:dyDescent="0.35">
      <c r="A35" s="36" t="s">
        <v>146</v>
      </c>
      <c r="B35" s="179">
        <v>140.4</v>
      </c>
      <c r="C35" s="179">
        <v>221.86</v>
      </c>
      <c r="D35" s="76">
        <v>206.29300000000001</v>
      </c>
      <c r="E35" s="76">
        <v>216.29060000000001</v>
      </c>
      <c r="F35" s="76">
        <v>279.36790000000002</v>
      </c>
      <c r="G35" s="77">
        <v>207.92259999999999</v>
      </c>
      <c r="H35" s="96">
        <v>221.28323079999998</v>
      </c>
      <c r="I35" s="96">
        <v>175.29</v>
      </c>
      <c r="K35" s="49"/>
      <c r="L35" s="48"/>
    </row>
    <row r="36" spans="1:12" x14ac:dyDescent="0.35">
      <c r="A36" s="38" t="s">
        <v>147</v>
      </c>
      <c r="B36" s="180">
        <v>384.51</v>
      </c>
      <c r="C36" s="180">
        <v>361.05</v>
      </c>
      <c r="D36" s="76">
        <v>364.11500000000001</v>
      </c>
      <c r="E36" s="76">
        <v>527.56119999999999</v>
      </c>
      <c r="F36" s="76">
        <v>489.99720000000002</v>
      </c>
      <c r="G36" s="77">
        <v>493.83780000000002</v>
      </c>
      <c r="H36" s="96">
        <v>505.65064440000003</v>
      </c>
      <c r="I36" s="96">
        <v>484.95</v>
      </c>
      <c r="K36" s="47"/>
      <c r="L36" s="48"/>
    </row>
    <row r="37" spans="1:12" x14ac:dyDescent="0.35">
      <c r="A37" s="40" t="s">
        <v>72</v>
      </c>
      <c r="B37" s="181">
        <v>716.37</v>
      </c>
      <c r="C37" s="181">
        <v>906.4</v>
      </c>
      <c r="D37" s="98">
        <v>884.85299999999995</v>
      </c>
      <c r="E37" s="98">
        <v>1146.569</v>
      </c>
      <c r="F37" s="98">
        <v>1205.8232</v>
      </c>
      <c r="G37" s="101">
        <v>1020.8174</v>
      </c>
      <c r="H37" s="99">
        <v>1646.6231084000001</v>
      </c>
      <c r="I37" s="99">
        <v>1559.42</v>
      </c>
      <c r="K37" s="51"/>
      <c r="L37" s="52"/>
    </row>
    <row r="38" spans="1:12" x14ac:dyDescent="0.35">
      <c r="A38" s="39" t="s">
        <v>42</v>
      </c>
      <c r="B38" s="180">
        <v>1420.87</v>
      </c>
      <c r="C38" s="180">
        <v>1570.67</v>
      </c>
      <c r="D38" s="76">
        <v>1579.768</v>
      </c>
      <c r="E38" s="76">
        <v>1623.4219000000001</v>
      </c>
      <c r="F38" s="76">
        <v>1395.3219999999999</v>
      </c>
      <c r="G38" s="77">
        <v>1605.7663</v>
      </c>
      <c r="H38" s="96">
        <v>1627.0484491000002</v>
      </c>
      <c r="I38" s="96">
        <v>1238.8399999999999</v>
      </c>
      <c r="K38" s="47"/>
      <c r="L38" s="48"/>
    </row>
    <row r="39" spans="1:12" x14ac:dyDescent="0.35">
      <c r="A39" s="36" t="s">
        <v>148</v>
      </c>
      <c r="B39" s="179">
        <v>78.44</v>
      </c>
      <c r="C39" s="179">
        <v>21.77</v>
      </c>
      <c r="D39" s="76">
        <v>61.265000000000001</v>
      </c>
      <c r="E39" s="76">
        <v>112.2842</v>
      </c>
      <c r="F39" s="76">
        <v>98.358199999999997</v>
      </c>
      <c r="G39" s="77">
        <v>73.156000000000006</v>
      </c>
      <c r="H39" s="96">
        <v>78.198448200000001</v>
      </c>
      <c r="I39" s="96">
        <v>115.59</v>
      </c>
      <c r="K39" s="47"/>
      <c r="L39" s="48"/>
    </row>
    <row r="40" spans="1:12" x14ac:dyDescent="0.35">
      <c r="A40" s="36" t="s">
        <v>149</v>
      </c>
      <c r="B40" s="179">
        <v>0</v>
      </c>
      <c r="C40" s="179">
        <v>0</v>
      </c>
      <c r="D40" s="76">
        <v>0</v>
      </c>
      <c r="E40" s="76">
        <v>0</v>
      </c>
      <c r="F40" s="76">
        <v>0</v>
      </c>
      <c r="G40" s="76">
        <v>0</v>
      </c>
      <c r="H40" s="76">
        <v>0</v>
      </c>
      <c r="I40" s="76">
        <v>0</v>
      </c>
      <c r="K40" s="47"/>
      <c r="L40" s="48"/>
    </row>
    <row r="41" spans="1:12" x14ac:dyDescent="0.35">
      <c r="A41" s="36" t="s">
        <v>150</v>
      </c>
      <c r="B41" s="179">
        <v>1027.57</v>
      </c>
      <c r="C41" s="179">
        <v>1244.06</v>
      </c>
      <c r="D41" s="76">
        <v>1022.725</v>
      </c>
      <c r="E41" s="76">
        <v>1087.6078</v>
      </c>
      <c r="F41" s="76">
        <v>1216.6027999999999</v>
      </c>
      <c r="G41" s="77">
        <v>1360.9043999999999</v>
      </c>
      <c r="H41" s="96">
        <v>1143.9644508000001</v>
      </c>
      <c r="I41" s="96">
        <v>1142.05</v>
      </c>
      <c r="K41" s="47"/>
      <c r="L41" s="48"/>
    </row>
    <row r="42" spans="1:12" x14ac:dyDescent="0.35">
      <c r="A42" s="36" t="s">
        <v>44</v>
      </c>
      <c r="B42" s="179">
        <v>84.23</v>
      </c>
      <c r="C42" s="179">
        <v>126.05</v>
      </c>
      <c r="D42" s="76">
        <v>126.18</v>
      </c>
      <c r="E42" s="76">
        <v>116.8407</v>
      </c>
      <c r="F42" s="76">
        <v>6056.8823000000002</v>
      </c>
      <c r="G42" s="77">
        <v>993.64710000000002</v>
      </c>
      <c r="H42" s="96">
        <v>666.31121529999996</v>
      </c>
      <c r="I42" s="96">
        <v>872.39</v>
      </c>
      <c r="K42" s="47"/>
      <c r="L42" s="48"/>
    </row>
    <row r="43" spans="1:12" x14ac:dyDescent="0.35">
      <c r="A43" s="36" t="s">
        <v>151</v>
      </c>
      <c r="B43" s="179">
        <v>39.65</v>
      </c>
      <c r="C43" s="179">
        <v>58.55</v>
      </c>
      <c r="D43" s="76">
        <v>51.051000000000002</v>
      </c>
      <c r="E43" s="76">
        <v>59.9619</v>
      </c>
      <c r="F43" s="76">
        <v>51.924700000000001</v>
      </c>
      <c r="G43" s="77">
        <v>71.547700000000006</v>
      </c>
      <c r="H43" s="96">
        <v>70.83236939999999</v>
      </c>
      <c r="I43" s="96">
        <v>66.91</v>
      </c>
      <c r="K43" s="47"/>
      <c r="L43" s="48"/>
    </row>
    <row r="44" spans="1:12" x14ac:dyDescent="0.35">
      <c r="A44" s="38" t="s">
        <v>147</v>
      </c>
      <c r="B44" s="180">
        <v>83.43</v>
      </c>
      <c r="C44" s="180">
        <v>121.21</v>
      </c>
      <c r="D44" s="76">
        <v>128.03299999999999</v>
      </c>
      <c r="E44" s="76">
        <v>136.22710000000001</v>
      </c>
      <c r="F44" s="76">
        <v>258.64460000000003</v>
      </c>
      <c r="G44" s="77">
        <v>198.4074</v>
      </c>
      <c r="H44" s="96">
        <v>200.00160670000002</v>
      </c>
      <c r="I44" s="96">
        <v>170.09</v>
      </c>
      <c r="K44" s="47"/>
      <c r="L44" s="48"/>
    </row>
    <row r="45" spans="1:12" x14ac:dyDescent="0.35">
      <c r="A45" s="40" t="s">
        <v>152</v>
      </c>
      <c r="B45" s="181">
        <v>2734.19</v>
      </c>
      <c r="C45" s="181">
        <v>3142.32</v>
      </c>
      <c r="D45" s="98">
        <v>2969.0230000000001</v>
      </c>
      <c r="E45" s="98">
        <v>3136.3436000000002</v>
      </c>
      <c r="F45" s="98">
        <v>9077.7345999999998</v>
      </c>
      <c r="G45" s="101">
        <v>4303.4288999999999</v>
      </c>
      <c r="H45" s="99">
        <v>3786.3565395000005</v>
      </c>
      <c r="I45" s="99">
        <v>3605.86</v>
      </c>
      <c r="K45" s="51"/>
      <c r="L45" s="52"/>
    </row>
    <row r="46" spans="1:12" x14ac:dyDescent="0.35">
      <c r="A46" s="40" t="s">
        <v>73</v>
      </c>
      <c r="B46" s="181">
        <v>5874.32</v>
      </c>
      <c r="C46" s="181">
        <v>7575.61</v>
      </c>
      <c r="D46" s="98">
        <v>7661.7529999999997</v>
      </c>
      <c r="E46" s="98">
        <v>7709.5848999999998</v>
      </c>
      <c r="F46" s="98">
        <v>7911.0122000000001</v>
      </c>
      <c r="G46" s="101">
        <v>8035.1931999999997</v>
      </c>
      <c r="H46" s="99">
        <v>8490.1765343999996</v>
      </c>
      <c r="I46" s="99">
        <v>8020.02</v>
      </c>
      <c r="K46" s="51"/>
      <c r="L46" s="52"/>
    </row>
    <row r="47" spans="1:12" x14ac:dyDescent="0.35">
      <c r="A47" s="127"/>
      <c r="B47" s="127"/>
      <c r="C47" s="127"/>
      <c r="D47" s="76"/>
      <c r="E47" s="76"/>
      <c r="F47" s="76"/>
      <c r="G47" s="77"/>
      <c r="H47" s="96"/>
      <c r="I47" s="96"/>
      <c r="K47" s="51"/>
      <c r="L47" s="52"/>
    </row>
    <row r="48" spans="1:12" x14ac:dyDescent="0.35">
      <c r="A48" s="127"/>
      <c r="B48" s="127"/>
      <c r="C48" s="127"/>
      <c r="D48" s="76"/>
      <c r="E48" s="76"/>
      <c r="F48" s="76"/>
      <c r="G48" s="77"/>
      <c r="H48" s="96"/>
      <c r="I48" s="96"/>
      <c r="K48" s="51"/>
      <c r="L48" s="52"/>
    </row>
    <row r="49" spans="1:9" x14ac:dyDescent="0.35">
      <c r="A49" s="8" t="s">
        <v>43</v>
      </c>
      <c r="B49" s="8"/>
      <c r="C49" s="8"/>
      <c r="D49" s="75"/>
      <c r="E49" s="75"/>
      <c r="F49" s="75"/>
      <c r="G49" s="75"/>
      <c r="H49" s="75"/>
      <c r="I49" s="75"/>
    </row>
    <row r="50" spans="1:9" ht="29" x14ac:dyDescent="0.35">
      <c r="A50" s="31" t="s">
        <v>221</v>
      </c>
      <c r="B50" s="125" t="str">
        <f>B4</f>
        <v>Dec. 31 2017</v>
      </c>
      <c r="C50" s="125" t="str">
        <f t="shared" ref="C50:I50" si="0">C4</f>
        <v>Dec. 31 2018</v>
      </c>
      <c r="D50" s="125" t="str">
        <f t="shared" si="0"/>
        <v>Mar. 31, 2019</v>
      </c>
      <c r="E50" s="125" t="str">
        <f t="shared" si="0"/>
        <v>Jun. 30, 2019</v>
      </c>
      <c r="F50" s="125" t="str">
        <f t="shared" si="0"/>
        <v>Sep. 30, 2019</v>
      </c>
      <c r="G50" s="125" t="str">
        <f t="shared" si="0"/>
        <v>Dec. 31, 2019</v>
      </c>
      <c r="H50" s="125" t="str">
        <f t="shared" si="0"/>
        <v>Mar. 31, 2020</v>
      </c>
      <c r="I50" s="125" t="str">
        <f t="shared" si="0"/>
        <v>Jun. 30, 2020</v>
      </c>
    </row>
    <row r="51" spans="1:9" x14ac:dyDescent="0.35">
      <c r="A51" s="7" t="s">
        <v>44</v>
      </c>
      <c r="B51" s="165">
        <v>317.43</v>
      </c>
      <c r="C51" s="165">
        <v>335.53</v>
      </c>
      <c r="D51" s="75">
        <v>126.18</v>
      </c>
      <c r="E51" s="75">
        <v>116.84099999999999</v>
      </c>
      <c r="F51" s="75">
        <v>6056.8819999999996</v>
      </c>
      <c r="G51" s="75">
        <v>993.64700000000005</v>
      </c>
      <c r="H51" s="75">
        <v>679.32473230000005</v>
      </c>
      <c r="I51" s="75">
        <v>883.89729999999997</v>
      </c>
    </row>
    <row r="52" spans="1:9" x14ac:dyDescent="0.35">
      <c r="A52" s="7" t="s">
        <v>45</v>
      </c>
      <c r="B52" s="165">
        <v>29.5</v>
      </c>
      <c r="C52" s="165">
        <v>63.14</v>
      </c>
      <c r="D52" s="75">
        <v>66.391000000000005</v>
      </c>
      <c r="E52" s="75">
        <v>126.661</v>
      </c>
      <c r="F52" s="75">
        <v>155.36600000000001</v>
      </c>
      <c r="G52" s="75">
        <v>3.3730000000000002</v>
      </c>
      <c r="H52" s="75">
        <v>600.90116769999997</v>
      </c>
      <c r="I52" s="75">
        <v>600.74839999999995</v>
      </c>
    </row>
    <row r="53" spans="1:9" x14ac:dyDescent="0.35">
      <c r="A53" s="7" t="s">
        <v>46</v>
      </c>
      <c r="B53" s="165">
        <v>1094.5</v>
      </c>
      <c r="C53" s="165">
        <v>1019.73</v>
      </c>
      <c r="D53" s="75">
        <v>977.68799999999999</v>
      </c>
      <c r="E53" s="75">
        <v>421.09699999999998</v>
      </c>
      <c r="F53" s="75">
        <v>419.98899999999998</v>
      </c>
      <c r="G53" s="75">
        <v>656.26199999999994</v>
      </c>
      <c r="H53" s="75">
        <v>642.70460010000011</v>
      </c>
      <c r="I53" s="75">
        <v>857.07979999999998</v>
      </c>
    </row>
    <row r="54" spans="1:9" x14ac:dyDescent="0.35">
      <c r="A54" s="7" t="s">
        <v>47</v>
      </c>
      <c r="B54" s="165">
        <v>129.77000000000001</v>
      </c>
      <c r="C54" s="165">
        <v>175.96</v>
      </c>
      <c r="D54" s="75">
        <v>157.78899999999999</v>
      </c>
      <c r="E54" s="75">
        <v>181.732</v>
      </c>
      <c r="F54" s="75">
        <v>184.815</v>
      </c>
      <c r="G54" s="75">
        <v>243.268</v>
      </c>
      <c r="H54" s="75">
        <v>229.58039339999999</v>
      </c>
      <c r="I54" s="75">
        <v>226.85069999999999</v>
      </c>
    </row>
    <row r="55" spans="1:9" x14ac:dyDescent="0.35">
      <c r="A55" s="9" t="s">
        <v>48</v>
      </c>
      <c r="B55" s="165">
        <v>136.97999999999999</v>
      </c>
      <c r="C55" s="165">
        <v>219.33</v>
      </c>
      <c r="D55" s="95">
        <v>203.62799999999999</v>
      </c>
      <c r="E55" s="95">
        <v>193.52600000000001</v>
      </c>
      <c r="F55" s="95">
        <v>259.45</v>
      </c>
      <c r="G55" s="95">
        <v>194.53</v>
      </c>
      <c r="H55" s="95">
        <v>221.28323079999998</v>
      </c>
      <c r="I55" s="95">
        <v>175.28800000000001</v>
      </c>
    </row>
    <row r="56" spans="1:9" x14ac:dyDescent="0.35">
      <c r="A56" s="7" t="s">
        <v>11</v>
      </c>
      <c r="B56" s="173">
        <v>-480.81</v>
      </c>
      <c r="C56" s="173">
        <v>-225.78</v>
      </c>
      <c r="D56" s="75">
        <v>-392.16</v>
      </c>
      <c r="E56" s="75">
        <v>215.417</v>
      </c>
      <c r="F56" s="75">
        <v>6267.4750000000004</v>
      </c>
      <c r="G56" s="75">
        <v>1025.4100000000001</v>
      </c>
      <c r="H56" s="75">
        <v>1088.3849240999998</v>
      </c>
      <c r="I56" s="75">
        <v>1029.7046</v>
      </c>
    </row>
    <row r="57" spans="1:9" x14ac:dyDescent="0.35">
      <c r="A57" s="10"/>
      <c r="B57" s="10"/>
      <c r="C57" s="10"/>
    </row>
  </sheetData>
  <hyperlinks>
    <hyperlink ref="A2" location="Content!A1" display="Back to Content" xr:uid="{E3311E5A-E98C-4F41-8293-62EEDF2B8B43}"/>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4" sqref="A4:C4"/>
    </sheetView>
  </sheetViews>
  <sheetFormatPr defaultColWidth="8.7265625" defaultRowHeight="14.5" x14ac:dyDescent="0.35"/>
  <cols>
    <col min="1" max="1" width="43.81640625" style="2" customWidth="1"/>
    <col min="2" max="2" width="38.453125" style="28" customWidth="1"/>
    <col min="3" max="3" width="38.1796875" style="28" customWidth="1"/>
    <col min="4" max="16384" width="8.7265625" style="1"/>
  </cols>
  <sheetData>
    <row r="1" spans="1:3" x14ac:dyDescent="0.35">
      <c r="A1" s="2" t="s">
        <v>106</v>
      </c>
    </row>
    <row r="2" spans="1:3" x14ac:dyDescent="0.35">
      <c r="A2" s="113" t="s">
        <v>220</v>
      </c>
    </row>
    <row r="3" spans="1:3" x14ac:dyDescent="0.35">
      <c r="A3" s="113"/>
    </row>
    <row r="4" spans="1:3" ht="15.5" x14ac:dyDescent="0.35">
      <c r="A4" s="184" t="s">
        <v>306</v>
      </c>
      <c r="B4" s="184" t="s">
        <v>307</v>
      </c>
      <c r="C4" s="184" t="s">
        <v>308</v>
      </c>
    </row>
    <row r="5" spans="1:3" ht="155" x14ac:dyDescent="0.35">
      <c r="A5" s="32" t="s">
        <v>0</v>
      </c>
      <c r="B5" s="27" t="s">
        <v>108</v>
      </c>
      <c r="C5" s="27" t="s">
        <v>109</v>
      </c>
    </row>
    <row r="7" spans="1:3" ht="77.5" x14ac:dyDescent="0.35">
      <c r="A7" s="32" t="s">
        <v>1</v>
      </c>
      <c r="B7" s="26" t="s">
        <v>110</v>
      </c>
      <c r="C7" s="28" t="s">
        <v>215</v>
      </c>
    </row>
    <row r="9" spans="1:3" ht="77.5" x14ac:dyDescent="0.35">
      <c r="A9" s="32" t="s">
        <v>216</v>
      </c>
      <c r="B9" s="29" t="s">
        <v>99</v>
      </c>
      <c r="C9" s="27" t="s">
        <v>111</v>
      </c>
    </row>
    <row r="11" spans="1:3" ht="124" x14ac:dyDescent="0.35">
      <c r="A11" s="32" t="s">
        <v>2</v>
      </c>
      <c r="B11" s="29" t="s">
        <v>217</v>
      </c>
      <c r="C11" s="27" t="s">
        <v>112</v>
      </c>
    </row>
    <row r="12" spans="1:3" ht="15.5" x14ac:dyDescent="0.35">
      <c r="A12" s="32"/>
      <c r="B12" s="29"/>
      <c r="C12" s="27"/>
    </row>
    <row r="13" spans="1:3" ht="108.5" x14ac:dyDescent="0.35">
      <c r="A13" s="34" t="s">
        <v>6</v>
      </c>
      <c r="B13" s="26" t="s">
        <v>124</v>
      </c>
      <c r="C13" s="26" t="s">
        <v>125</v>
      </c>
    </row>
    <row r="14" spans="1:3" x14ac:dyDescent="0.35">
      <c r="A14" s="3"/>
      <c r="B14" s="29"/>
    </row>
    <row r="15" spans="1:3" ht="155" x14ac:dyDescent="0.35">
      <c r="A15" s="33" t="s">
        <v>100</v>
      </c>
      <c r="B15" s="27" t="s">
        <v>101</v>
      </c>
      <c r="C15" s="27" t="s">
        <v>102</v>
      </c>
    </row>
    <row r="16" spans="1:3" ht="15.5" x14ac:dyDescent="0.35">
      <c r="A16" s="33"/>
      <c r="B16" s="27"/>
      <c r="C16" s="27"/>
    </row>
    <row r="17" spans="1:3" ht="46.5" x14ac:dyDescent="0.35">
      <c r="A17" s="35" t="s">
        <v>201</v>
      </c>
      <c r="B17" s="26" t="s">
        <v>218</v>
      </c>
      <c r="C17" s="26" t="s">
        <v>113</v>
      </c>
    </row>
    <row r="19" spans="1:3" ht="108.5" x14ac:dyDescent="0.35">
      <c r="A19" s="32" t="s">
        <v>3</v>
      </c>
      <c r="B19" s="29" t="s">
        <v>103</v>
      </c>
      <c r="C19" s="26" t="s">
        <v>114</v>
      </c>
    </row>
    <row r="21" spans="1:3" ht="46.5" x14ac:dyDescent="0.35">
      <c r="A21" s="32" t="s">
        <v>4</v>
      </c>
      <c r="B21" s="29" t="s">
        <v>5</v>
      </c>
      <c r="C21" s="27" t="s">
        <v>115</v>
      </c>
    </row>
    <row r="23" spans="1:3" ht="58" x14ac:dyDescent="0.35">
      <c r="A23" s="32" t="s">
        <v>9</v>
      </c>
      <c r="B23" s="28" t="s">
        <v>7</v>
      </c>
      <c r="C23" s="28" t="s">
        <v>8</v>
      </c>
    </row>
    <row r="25" spans="1:3" ht="31" x14ac:dyDescent="0.35">
      <c r="A25" s="32" t="s">
        <v>13</v>
      </c>
      <c r="B25" s="26" t="s">
        <v>116</v>
      </c>
      <c r="C25" s="26" t="s">
        <v>117</v>
      </c>
    </row>
    <row r="26" spans="1:3" ht="77.5" x14ac:dyDescent="0.35">
      <c r="A26" s="34" t="s">
        <v>126</v>
      </c>
      <c r="B26" s="26" t="s">
        <v>127</v>
      </c>
      <c r="C26" s="26" t="s">
        <v>128</v>
      </c>
    </row>
    <row r="28" spans="1:3" ht="62" x14ac:dyDescent="0.35">
      <c r="A28" s="32" t="s">
        <v>10</v>
      </c>
      <c r="B28" s="112" t="s">
        <v>118</v>
      </c>
      <c r="C28" s="27" t="s">
        <v>119</v>
      </c>
    </row>
    <row r="30" spans="1:3" ht="155" x14ac:dyDescent="0.35">
      <c r="A30" s="32" t="s">
        <v>104</v>
      </c>
      <c r="B30" s="26" t="s">
        <v>219</v>
      </c>
      <c r="C30" s="28" t="s">
        <v>105</v>
      </c>
    </row>
    <row r="32" spans="1:3" ht="155" x14ac:dyDescent="0.35">
      <c r="A32" s="32" t="s">
        <v>11</v>
      </c>
      <c r="B32" s="27" t="s">
        <v>120</v>
      </c>
      <c r="C32" s="28" t="s">
        <v>12</v>
      </c>
    </row>
    <row r="34" spans="1:3" ht="62" x14ac:dyDescent="0.35">
      <c r="A34" s="33" t="s">
        <v>121</v>
      </c>
      <c r="B34" s="26" t="s">
        <v>122</v>
      </c>
      <c r="C34" s="30" t="s">
        <v>123</v>
      </c>
    </row>
  </sheetData>
  <hyperlinks>
    <hyperlink ref="A15" location="Definitions!A33" display="Operating margin excluding items affecting comparability" xr:uid="{00000000-0004-0000-0100-000003000000}"/>
    <hyperlink ref="A5" location="Organic" display="Organic growth" xr:uid="{26888B08-40C3-4D26-A65D-EF68CEEAFD83}"/>
    <hyperlink ref="A7" location="Acquisitions" display="Acquisitions" xr:uid="{D971689D-97BE-4922-A5E8-1DBF9799C2A7}"/>
    <hyperlink ref="A9" location="Operating_income" display="Operating income, EBIT" xr:uid="{E96E3445-58EE-42D3-91D8-19535903B462}"/>
    <hyperlink ref="A11" location="Operating_margin" display="Operating margin (EBIT margin)" xr:uid="{14966E19-F1C8-4270-A0C7-01CFBA1C294E}"/>
    <hyperlink ref="A17" location="Capital_expenditures_in_property__plant_and_equipment" display="Capital expenditure property, plant and equipment" xr:uid="{5D6460EA-CB6F-42C1-906F-7AA07E92D91A}"/>
    <hyperlink ref="A19" location="EBITA" display="EBITA" xr:uid="{CD96E441-8AE6-40BC-B9A5-6D6B24AE1F35}"/>
    <hyperlink ref="A21" location="EBITA_margin" display="EBITA margin" xr:uid="{E27C1D0C-71DE-4706-A3A6-88CA279A11C5}"/>
    <hyperlink ref="A23" location="EBITA_margin_excluding_items_affecting_comparability" display="EBITA excluding items affecting comparability" xr:uid="{A7F9543C-FC72-4288-86E2-9FDF53E5CD43}"/>
    <hyperlink ref="A25" location="EBITDA" display="EBITDA" xr:uid="{E3C8D08D-0BC2-468B-92BD-4811EAD42F88}"/>
    <hyperlink ref="A28" location="Operating_cash_flow_after_investments" display="Operating cash flow after investments" xr:uid="{6E244D94-B2E5-4E0F-97DF-42AB8C98F001}"/>
    <hyperlink ref="A30" location="Operating_capital____of_net_sales" display="Operating working capital, % of net sales" xr:uid="{FC244741-EBF6-4418-95CF-8DA2DBA224FD}"/>
    <hyperlink ref="A32" location="Net_debt" display="Net debt" xr:uid="{D16DEC02-FAD7-4E90-80C0-A5C19B00D3E6}"/>
    <hyperlink ref="A34" location="Net_debt____of_EBITDA" display="Net debt/EBITDA Ratio" xr:uid="{F331BC05-7414-429D-9C22-B652462278BC}"/>
    <hyperlink ref="A26" location="EBITA_margin_excluding_items_affecting_comparability" display="EBITA margin excluding items affecting comparability" xr:uid="{D78A7088-FB02-4DE8-800C-61B197EAF784}"/>
    <hyperlink ref="A13" location="Items_affecting_comparability" display="Items affecting comparability" xr:uid="{CE5F3935-BC10-4FD5-98F5-05D9B707CF40}"/>
    <hyperlink ref="A2" location="Content!A1" display="Back to Content" xr:uid="{E8039836-A0CA-4FA3-A438-D104138F28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D77D-E69F-451D-8276-C0FFDE69CA95}">
  <dimension ref="A1:P144"/>
  <sheetViews>
    <sheetView zoomScale="90" zoomScaleNormal="90" zoomScaleSheetLayoutView="70" workbookViewId="0">
      <pane xSplit="1" ySplit="6" topLeftCell="B43" activePane="bottomRight" state="frozen"/>
      <selection pane="topRight" activeCell="B1" sqref="B1"/>
      <selection pane="bottomLeft" activeCell="A7" sqref="A7"/>
      <selection pane="bottomRight" activeCell="G64" sqref="G64"/>
    </sheetView>
  </sheetViews>
  <sheetFormatPr defaultRowHeight="14.5" x14ac:dyDescent="0.35"/>
  <cols>
    <col min="1" max="1" width="64.7265625" customWidth="1"/>
    <col min="2" max="2" width="9.1796875" bestFit="1" customWidth="1"/>
    <col min="3" max="3" width="8.7265625" bestFit="1" customWidth="1"/>
    <col min="4" max="4" width="9.26953125" bestFit="1" customWidth="1"/>
    <col min="5" max="5" width="8.7265625" bestFit="1" customWidth="1"/>
    <col min="6" max="6" width="9.81640625" bestFit="1" customWidth="1"/>
    <col min="7" max="7" width="8.54296875" bestFit="1" customWidth="1"/>
    <col min="8" max="8" width="12.1796875" customWidth="1"/>
    <col min="9" max="9" width="11.7265625" bestFit="1" customWidth="1"/>
    <col min="10" max="10" width="12" customWidth="1"/>
    <col min="11" max="11" width="11.7265625" customWidth="1"/>
    <col min="12" max="12" width="16.453125" customWidth="1"/>
    <col min="13" max="13" width="13.453125" customWidth="1"/>
    <col min="14" max="20" width="9.1796875" customWidth="1"/>
  </cols>
  <sheetData>
    <row r="1" spans="1:7" ht="21" x14ac:dyDescent="0.5">
      <c r="A1" s="63" t="s">
        <v>302</v>
      </c>
      <c r="B1" s="62"/>
      <c r="C1" s="62"/>
      <c r="D1" s="62"/>
      <c r="E1" s="62"/>
      <c r="F1" s="62"/>
    </row>
    <row r="2" spans="1:7" x14ac:dyDescent="0.35">
      <c r="A2" s="113" t="s">
        <v>220</v>
      </c>
      <c r="B2" s="113"/>
      <c r="C2" s="113"/>
      <c r="D2" s="113"/>
      <c r="E2" s="113"/>
      <c r="F2" s="113"/>
    </row>
    <row r="3" spans="1:7" ht="21" x14ac:dyDescent="0.5">
      <c r="A3" s="62"/>
      <c r="B3" s="62"/>
      <c r="C3" s="62"/>
      <c r="D3" s="62"/>
      <c r="E3" s="62"/>
      <c r="F3" s="62"/>
      <c r="G3" s="62"/>
    </row>
    <row r="4" spans="1:7" ht="85.5" customHeight="1" x14ac:dyDescent="0.35">
      <c r="A4" s="114" t="s">
        <v>175</v>
      </c>
      <c r="B4" s="114"/>
      <c r="C4" s="114"/>
      <c r="D4" s="114"/>
      <c r="E4" s="114"/>
      <c r="F4" s="114"/>
      <c r="G4" s="63"/>
    </row>
    <row r="5" spans="1:7" ht="15.75" customHeight="1" x14ac:dyDescent="0.35">
      <c r="A5" s="61"/>
      <c r="B5" s="136"/>
      <c r="C5" s="136"/>
      <c r="D5" s="136"/>
      <c r="E5" s="136"/>
      <c r="F5" s="136"/>
      <c r="G5" s="63"/>
    </row>
    <row r="6" spans="1:7" x14ac:dyDescent="0.35">
      <c r="A6" s="31" t="s">
        <v>221</v>
      </c>
      <c r="B6" s="126" t="s">
        <v>25</v>
      </c>
      <c r="C6" s="126" t="s">
        <v>26</v>
      </c>
      <c r="D6" s="126" t="s">
        <v>24</v>
      </c>
      <c r="E6" s="126" t="s">
        <v>27</v>
      </c>
      <c r="F6" s="126" t="s">
        <v>28</v>
      </c>
      <c r="G6" s="126" t="s">
        <v>284</v>
      </c>
    </row>
    <row r="7" spans="1:7" x14ac:dyDescent="0.35">
      <c r="A7" s="4" t="s">
        <v>245</v>
      </c>
      <c r="B7" s="4"/>
      <c r="C7" s="4"/>
      <c r="D7" s="4"/>
      <c r="E7" s="4"/>
      <c r="F7" s="4"/>
      <c r="G7" s="4"/>
    </row>
    <row r="8" spans="1:7" x14ac:dyDescent="0.35">
      <c r="A8" s="4" t="s">
        <v>18</v>
      </c>
      <c r="B8" s="4"/>
      <c r="C8" s="4"/>
      <c r="D8" s="4"/>
      <c r="E8" s="4"/>
      <c r="F8" s="4"/>
      <c r="G8" s="4"/>
    </row>
    <row r="9" spans="1:7" x14ac:dyDescent="0.35">
      <c r="A9" s="61" t="s">
        <v>176</v>
      </c>
      <c r="B9" s="140">
        <v>2301.9885053000003</v>
      </c>
      <c r="C9" s="136">
        <v>2454.88</v>
      </c>
      <c r="D9" s="136">
        <v>2189.62</v>
      </c>
      <c r="E9" s="136">
        <v>2334.44</v>
      </c>
      <c r="F9" s="140">
        <v>2090.8200000000002</v>
      </c>
      <c r="G9" s="140">
        <v>1489.04</v>
      </c>
    </row>
    <row r="10" spans="1:7" x14ac:dyDescent="0.35">
      <c r="A10" s="61" t="s">
        <v>177</v>
      </c>
      <c r="B10" s="140">
        <v>1917.3347726000002</v>
      </c>
      <c r="C10" s="136">
        <v>2208.52</v>
      </c>
      <c r="D10" s="136">
        <v>2135.15</v>
      </c>
      <c r="E10" s="136">
        <v>2404.65</v>
      </c>
      <c r="F10" s="140">
        <v>2301.9899999999998</v>
      </c>
      <c r="G10" s="140">
        <v>2454.88</v>
      </c>
    </row>
    <row r="11" spans="1:7" x14ac:dyDescent="0.35">
      <c r="A11" s="61" t="s">
        <v>178</v>
      </c>
      <c r="B11" s="140">
        <v>384.65373270000009</v>
      </c>
      <c r="C11" s="136">
        <v>246.37</v>
      </c>
      <c r="D11" s="136">
        <v>54.47</v>
      </c>
      <c r="E11" s="136">
        <v>-70.209999999999994</v>
      </c>
      <c r="F11" s="140">
        <v>-211.17</v>
      </c>
      <c r="G11" s="140">
        <v>-965.84</v>
      </c>
    </row>
    <row r="12" spans="1:7" x14ac:dyDescent="0.35">
      <c r="A12" s="147" t="s">
        <v>179</v>
      </c>
      <c r="B12" s="148">
        <v>20.061897285594601</v>
      </c>
      <c r="C12" s="149">
        <v>11.16</v>
      </c>
      <c r="D12" s="149">
        <v>2.5499999999999998</v>
      </c>
      <c r="E12" s="149">
        <v>-2.92</v>
      </c>
      <c r="F12" s="148">
        <v>-9.17</v>
      </c>
      <c r="G12" s="148">
        <v>-39.340000000000003</v>
      </c>
    </row>
    <row r="13" spans="1:7" x14ac:dyDescent="0.35">
      <c r="A13" s="116" t="s">
        <v>180</v>
      </c>
      <c r="B13" s="140"/>
      <c r="C13" s="151"/>
      <c r="D13" s="151"/>
      <c r="E13" s="151"/>
      <c r="F13" s="140"/>
      <c r="G13" s="140"/>
    </row>
    <row r="14" spans="1:7" x14ac:dyDescent="0.35">
      <c r="A14" s="118" t="s">
        <v>244</v>
      </c>
      <c r="B14" s="143">
        <v>-73.721999999999994</v>
      </c>
      <c r="C14" s="143">
        <v>-49.63</v>
      </c>
      <c r="D14" s="143">
        <v>-96.42</v>
      </c>
      <c r="E14" s="143">
        <v>-71.16</v>
      </c>
      <c r="F14" s="143">
        <v>-74.95</v>
      </c>
      <c r="G14" s="143">
        <v>1.57</v>
      </c>
    </row>
    <row r="15" spans="1:7" x14ac:dyDescent="0.35">
      <c r="A15" s="118" t="s">
        <v>181</v>
      </c>
      <c r="B15" s="143">
        <v>-123.352</v>
      </c>
      <c r="C15" s="143">
        <v>-150.07</v>
      </c>
      <c r="D15" s="143">
        <v>-68.64</v>
      </c>
      <c r="E15" s="143">
        <v>-7.83</v>
      </c>
      <c r="F15" s="143">
        <v>-40.71</v>
      </c>
      <c r="G15" s="143">
        <v>-20.51</v>
      </c>
    </row>
    <row r="16" spans="1:7" ht="19.5" customHeight="1" x14ac:dyDescent="0.35">
      <c r="A16" s="119" t="s">
        <v>0</v>
      </c>
      <c r="B16" s="140">
        <v>187.57973270000011</v>
      </c>
      <c r="C16" s="140">
        <v>46.67</v>
      </c>
      <c r="D16" s="140">
        <v>-110.59</v>
      </c>
      <c r="E16" s="140">
        <v>-149.19999999999999</v>
      </c>
      <c r="F16" s="140">
        <v>-326.82</v>
      </c>
      <c r="G16" s="140">
        <v>-984.78</v>
      </c>
    </row>
    <row r="17" spans="1:8" x14ac:dyDescent="0.35">
      <c r="A17" s="119" t="s">
        <v>251</v>
      </c>
      <c r="B17" s="141">
        <v>9.4213828578603795</v>
      </c>
      <c r="C17" s="141">
        <v>2.09</v>
      </c>
      <c r="D17" s="141">
        <v>-5.14</v>
      </c>
      <c r="E17" s="141">
        <v>-6.15</v>
      </c>
      <c r="F17" s="141">
        <v>-13.75</v>
      </c>
      <c r="G17" s="141">
        <v>-39.89</v>
      </c>
    </row>
    <row r="18" spans="1:8" x14ac:dyDescent="0.35">
      <c r="A18" s="61" t="s">
        <v>252</v>
      </c>
      <c r="B18" s="139">
        <v>6.1954796584630802</v>
      </c>
      <c r="C18" s="139">
        <v>6.71</v>
      </c>
      <c r="D18" s="139">
        <v>3.19</v>
      </c>
      <c r="E18" s="139">
        <v>0.43</v>
      </c>
      <c r="F18" s="139">
        <v>1.71</v>
      </c>
      <c r="G18" s="139">
        <v>0.83</v>
      </c>
    </row>
    <row r="19" spans="1:8" x14ac:dyDescent="0.35">
      <c r="A19" s="66" t="s">
        <v>253</v>
      </c>
      <c r="B19" s="144">
        <v>4.4450347692710999</v>
      </c>
      <c r="C19" s="144">
        <v>2.36</v>
      </c>
      <c r="D19" s="144">
        <v>4.5</v>
      </c>
      <c r="E19" s="144">
        <v>2.8</v>
      </c>
      <c r="F19" s="144">
        <v>2.86</v>
      </c>
      <c r="G19" s="144">
        <v>-0.28999999999999998</v>
      </c>
    </row>
    <row r="20" spans="1:8" x14ac:dyDescent="0.35">
      <c r="A20" s="117"/>
      <c r="B20" s="143"/>
      <c r="C20" s="138"/>
      <c r="D20" s="138"/>
      <c r="E20" s="138"/>
      <c r="F20" s="138"/>
      <c r="G20" s="138"/>
      <c r="H20" s="65"/>
    </row>
    <row r="21" spans="1:8" x14ac:dyDescent="0.35">
      <c r="A21" s="63" t="s">
        <v>14</v>
      </c>
      <c r="B21" s="136"/>
      <c r="C21" s="136"/>
      <c r="D21" s="136"/>
      <c r="E21" s="136"/>
      <c r="F21" s="136"/>
      <c r="G21" s="136"/>
    </row>
    <row r="22" spans="1:8" x14ac:dyDescent="0.35">
      <c r="A22" s="115" t="s">
        <v>176</v>
      </c>
      <c r="B22" s="136">
        <v>1455.7859662000001</v>
      </c>
      <c r="C22" s="136">
        <v>1618.88</v>
      </c>
      <c r="D22" s="136">
        <v>1415.3</v>
      </c>
      <c r="E22" s="136">
        <v>1404.82</v>
      </c>
      <c r="F22" s="136">
        <v>1242.71</v>
      </c>
      <c r="G22" s="136">
        <v>838.37</v>
      </c>
    </row>
    <row r="23" spans="1:8" x14ac:dyDescent="0.35">
      <c r="A23" s="120" t="s">
        <v>177</v>
      </c>
      <c r="B23" s="136">
        <v>1191.6564662999999</v>
      </c>
      <c r="C23" s="136">
        <v>1418.01</v>
      </c>
      <c r="D23" s="136">
        <v>1333.64</v>
      </c>
      <c r="E23" s="136">
        <v>1455.09</v>
      </c>
      <c r="F23" s="136">
        <v>1455.79</v>
      </c>
      <c r="G23" s="136">
        <v>1618.88</v>
      </c>
    </row>
    <row r="24" spans="1:8" x14ac:dyDescent="0.35">
      <c r="A24" s="120" t="s">
        <v>256</v>
      </c>
      <c r="B24" s="142">
        <v>264.12949990000016</v>
      </c>
      <c r="C24" s="142">
        <v>200.87</v>
      </c>
      <c r="D24" s="142">
        <v>81.66</v>
      </c>
      <c r="E24" s="142">
        <v>-50.27</v>
      </c>
      <c r="F24" s="142">
        <v>-213.07</v>
      </c>
      <c r="G24" s="142">
        <v>-780.51</v>
      </c>
    </row>
    <row r="25" spans="1:8" x14ac:dyDescent="0.35">
      <c r="A25" s="120" t="s">
        <v>254</v>
      </c>
      <c r="B25" s="139">
        <v>22.164903004311402</v>
      </c>
      <c r="C25" s="139">
        <v>14.17</v>
      </c>
      <c r="D25" s="139">
        <v>6.12</v>
      </c>
      <c r="E25" s="139">
        <v>-3.45</v>
      </c>
      <c r="F25" s="139">
        <v>-14.64</v>
      </c>
      <c r="G25" s="139">
        <v>-48.21</v>
      </c>
    </row>
    <row r="26" spans="1:8" x14ac:dyDescent="0.35">
      <c r="A26" s="116" t="s">
        <v>180</v>
      </c>
      <c r="B26" s="136"/>
      <c r="C26" s="136"/>
      <c r="D26" s="136"/>
      <c r="E26" s="136"/>
      <c r="F26" s="136"/>
      <c r="G26" s="136"/>
    </row>
    <row r="27" spans="1:8" x14ac:dyDescent="0.35">
      <c r="A27" s="118" t="s">
        <v>244</v>
      </c>
      <c r="B27" s="143">
        <v>-50.953000000000003</v>
      </c>
      <c r="C27" s="143">
        <v>-37</v>
      </c>
      <c r="D27" s="143">
        <v>-69.84</v>
      </c>
      <c r="E27" s="143">
        <v>-47.99</v>
      </c>
      <c r="F27" s="143">
        <v>-54.55</v>
      </c>
      <c r="G27" s="143">
        <v>-0.08</v>
      </c>
    </row>
    <row r="28" spans="1:8" x14ac:dyDescent="0.35">
      <c r="A28" s="118" t="s">
        <v>181</v>
      </c>
      <c r="B28" s="136">
        <v>-75.87</v>
      </c>
      <c r="C28" s="136">
        <v>-113</v>
      </c>
      <c r="D28" s="136">
        <v>-113.64</v>
      </c>
      <c r="E28" s="136">
        <v>-52.83</v>
      </c>
      <c r="F28" s="136">
        <v>-40.71</v>
      </c>
      <c r="G28" s="136">
        <v>-20.51</v>
      </c>
    </row>
    <row r="29" spans="1:8" x14ac:dyDescent="0.35">
      <c r="A29" s="120" t="s">
        <v>0</v>
      </c>
      <c r="B29" s="136">
        <v>137.30649990000015</v>
      </c>
      <c r="C29" s="136">
        <v>50.87</v>
      </c>
      <c r="D29" s="136">
        <v>-101.82</v>
      </c>
      <c r="E29" s="136">
        <v>-151.1</v>
      </c>
      <c r="F29" s="136">
        <v>-308.33</v>
      </c>
      <c r="G29" s="136">
        <v>-801.1</v>
      </c>
    </row>
    <row r="30" spans="1:8" x14ac:dyDescent="0.35">
      <c r="A30" s="115" t="s">
        <v>222</v>
      </c>
      <c r="B30" s="139">
        <v>11.0463797184232</v>
      </c>
      <c r="C30" s="139">
        <v>3.53</v>
      </c>
      <c r="D30" s="139">
        <v>-7.4</v>
      </c>
      <c r="E30" s="139">
        <v>-10.08</v>
      </c>
      <c r="F30" s="139">
        <v>-20.41</v>
      </c>
      <c r="G30" s="139">
        <v>-49.15</v>
      </c>
    </row>
    <row r="31" spans="1:8" x14ac:dyDescent="0.35">
      <c r="A31" s="115" t="s">
        <v>252</v>
      </c>
      <c r="B31" s="139">
        <v>6.1037811745776303</v>
      </c>
      <c r="C31" s="139">
        <v>7.85</v>
      </c>
      <c r="D31" s="139">
        <v>8.26</v>
      </c>
      <c r="E31" s="139">
        <v>3.52</v>
      </c>
      <c r="F31" s="139">
        <v>2.7</v>
      </c>
      <c r="G31" s="139">
        <v>1.26</v>
      </c>
    </row>
    <row r="32" spans="1:8" x14ac:dyDescent="0.35">
      <c r="A32" s="68" t="s">
        <v>255</v>
      </c>
      <c r="B32" s="145">
        <v>5.0147421113106203</v>
      </c>
      <c r="C32" s="145">
        <v>2.78</v>
      </c>
      <c r="D32" s="145">
        <v>5.26</v>
      </c>
      <c r="E32" s="145">
        <v>3.1</v>
      </c>
      <c r="F32" s="145">
        <v>3.08</v>
      </c>
      <c r="G32" s="145">
        <v>-0.33</v>
      </c>
    </row>
    <row r="33" spans="1:7" x14ac:dyDescent="0.35">
      <c r="A33" s="68"/>
      <c r="B33" s="143"/>
      <c r="C33" s="143"/>
      <c r="D33" s="143"/>
      <c r="E33" s="143"/>
      <c r="F33" s="143"/>
      <c r="G33" s="143"/>
    </row>
    <row r="34" spans="1:7" x14ac:dyDescent="0.35">
      <c r="A34" s="63" t="s">
        <v>17</v>
      </c>
      <c r="B34" s="136"/>
      <c r="C34" s="136"/>
      <c r="D34" s="136"/>
      <c r="E34" s="136"/>
      <c r="F34" s="136"/>
      <c r="G34" s="136"/>
    </row>
    <row r="35" spans="1:7" x14ac:dyDescent="0.35">
      <c r="A35" s="150" t="s">
        <v>176</v>
      </c>
      <c r="B35" s="143">
        <v>846.20253910000008</v>
      </c>
      <c r="C35" s="143">
        <v>836.01</v>
      </c>
      <c r="D35" s="143">
        <v>774.32</v>
      </c>
      <c r="E35" s="143">
        <v>929.63</v>
      </c>
      <c r="F35" s="143">
        <v>848.11</v>
      </c>
      <c r="G35" s="143">
        <v>650.67999999999995</v>
      </c>
    </row>
    <row r="36" spans="1:7" x14ac:dyDescent="0.35">
      <c r="A36" s="150" t="s">
        <v>177</v>
      </c>
      <c r="B36" s="140">
        <v>725.67830630000003</v>
      </c>
      <c r="C36" s="140">
        <v>790.51</v>
      </c>
      <c r="D36" s="140">
        <v>801.51</v>
      </c>
      <c r="E36" s="140">
        <v>949.57</v>
      </c>
      <c r="F36" s="140">
        <v>846.2</v>
      </c>
      <c r="G36" s="140">
        <v>836.01</v>
      </c>
    </row>
    <row r="37" spans="1:7" x14ac:dyDescent="0.35">
      <c r="A37" s="150" t="s">
        <v>256</v>
      </c>
      <c r="B37" s="140">
        <v>120.52423280000005</v>
      </c>
      <c r="C37" s="140">
        <v>45.5</v>
      </c>
      <c r="D37" s="140">
        <v>-27.19</v>
      </c>
      <c r="E37" s="140">
        <v>-19.940000000000001</v>
      </c>
      <c r="F37" s="141">
        <v>1.91</v>
      </c>
      <c r="G37" s="141">
        <v>-185.33</v>
      </c>
    </row>
    <row r="38" spans="1:7" x14ac:dyDescent="0.35">
      <c r="A38" s="150" t="s">
        <v>254</v>
      </c>
      <c r="B38" s="144">
        <v>16.608493288784398</v>
      </c>
      <c r="C38" s="144">
        <v>5.76</v>
      </c>
      <c r="D38" s="144">
        <v>-3.39</v>
      </c>
      <c r="E38" s="144">
        <v>-2.1</v>
      </c>
      <c r="F38" s="144">
        <v>0.23</v>
      </c>
      <c r="G38" s="144">
        <v>-22.17</v>
      </c>
    </row>
    <row r="39" spans="1:7" x14ac:dyDescent="0.35">
      <c r="A39" s="121" t="s">
        <v>180</v>
      </c>
      <c r="B39" s="140"/>
      <c r="C39" s="140"/>
      <c r="D39" s="140"/>
      <c r="E39" s="140"/>
      <c r="F39" s="140"/>
      <c r="G39" s="140"/>
    </row>
    <row r="40" spans="1:7" x14ac:dyDescent="0.35">
      <c r="A40" s="122" t="s">
        <v>244</v>
      </c>
      <c r="B40" s="140">
        <v>-22.768999999999998</v>
      </c>
      <c r="C40" s="140">
        <v>-12.58</v>
      </c>
      <c r="D40" s="140">
        <v>-26.58</v>
      </c>
      <c r="E40" s="140">
        <v>-23.22</v>
      </c>
      <c r="F40" s="140">
        <v>-20.399999999999999</v>
      </c>
      <c r="G40" s="140">
        <v>1.65</v>
      </c>
    </row>
    <row r="41" spans="1:7" x14ac:dyDescent="0.35">
      <c r="A41" s="122" t="s">
        <v>181</v>
      </c>
      <c r="B41" s="143">
        <v>-47.481999999999999</v>
      </c>
      <c r="C41" s="143">
        <v>-37.159999999999997</v>
      </c>
      <c r="D41" s="143">
        <v>45</v>
      </c>
      <c r="E41" s="143">
        <v>45</v>
      </c>
      <c r="F41" s="143">
        <v>0</v>
      </c>
      <c r="G41" s="143">
        <v>0</v>
      </c>
    </row>
    <row r="42" spans="1:7" x14ac:dyDescent="0.35">
      <c r="A42" s="61" t="s">
        <v>0</v>
      </c>
      <c r="B42" s="140">
        <v>50.273232800000045</v>
      </c>
      <c r="C42" s="140">
        <v>-4.24</v>
      </c>
      <c r="D42" s="140">
        <v>-8.77</v>
      </c>
      <c r="E42" s="140">
        <v>1.85</v>
      </c>
      <c r="F42" s="140">
        <v>-18.489999999999998</v>
      </c>
      <c r="G42" s="140">
        <v>-183.68</v>
      </c>
    </row>
    <row r="43" spans="1:7" x14ac:dyDescent="0.35">
      <c r="A43" s="61" t="s">
        <v>222</v>
      </c>
      <c r="B43" s="144">
        <v>6.7210204278074901</v>
      </c>
      <c r="C43" s="144">
        <v>-0.53</v>
      </c>
      <c r="D43" s="144">
        <v>-1.1299999999999999</v>
      </c>
      <c r="E43" s="144">
        <v>0.19</v>
      </c>
      <c r="F43" s="144">
        <v>-2.13</v>
      </c>
      <c r="G43" s="144">
        <v>-21.9</v>
      </c>
    </row>
    <row r="44" spans="1:7" x14ac:dyDescent="0.35">
      <c r="A44" s="61" t="s">
        <v>252</v>
      </c>
      <c r="B44" s="141">
        <v>6.3478609625668501</v>
      </c>
      <c r="C44" s="141">
        <v>4.66</v>
      </c>
      <c r="D44" s="141">
        <v>-5.5</v>
      </c>
      <c r="E44" s="141">
        <v>-4.6399999999999997</v>
      </c>
      <c r="F44" s="141">
        <v>0</v>
      </c>
      <c r="G44" s="141">
        <v>0</v>
      </c>
    </row>
    <row r="45" spans="1:7" x14ac:dyDescent="0.35">
      <c r="A45" s="61" t="s">
        <v>255</v>
      </c>
      <c r="B45" s="141">
        <v>3.5396118984100999</v>
      </c>
      <c r="C45" s="141">
        <v>1.63</v>
      </c>
      <c r="D45" s="141">
        <v>3.24</v>
      </c>
      <c r="E45" s="141">
        <v>2.35</v>
      </c>
      <c r="F45" s="141">
        <v>2.36</v>
      </c>
      <c r="G45" s="141">
        <v>-0.27</v>
      </c>
    </row>
    <row r="46" spans="1:7" x14ac:dyDescent="0.35">
      <c r="A46" s="68"/>
      <c r="B46" s="137"/>
      <c r="C46" s="137"/>
      <c r="D46" s="137"/>
      <c r="E46" s="137"/>
      <c r="F46" s="136"/>
      <c r="G46" s="136"/>
    </row>
    <row r="47" spans="1:7" x14ac:dyDescent="0.35">
      <c r="A47" s="146" t="s">
        <v>246</v>
      </c>
      <c r="B47" s="137"/>
      <c r="C47" s="137"/>
      <c r="D47" s="137"/>
      <c r="E47" s="137"/>
      <c r="F47" s="136"/>
      <c r="G47" s="136"/>
    </row>
    <row r="48" spans="1:7" ht="14.25" customHeight="1" x14ac:dyDescent="0.35">
      <c r="A48" s="63" t="s">
        <v>14</v>
      </c>
      <c r="B48" s="136"/>
      <c r="C48" s="136"/>
      <c r="D48" s="136"/>
      <c r="E48" s="136"/>
      <c r="F48" s="136"/>
      <c r="G48" s="136"/>
    </row>
    <row r="49" spans="1:16" x14ac:dyDescent="0.35">
      <c r="A49" s="66" t="s">
        <v>15</v>
      </c>
      <c r="B49" s="142">
        <v>172.56898700000022</v>
      </c>
      <c r="C49" s="142">
        <v>233.32</v>
      </c>
      <c r="D49" s="142">
        <v>44.54</v>
      </c>
      <c r="E49" s="142">
        <v>71.84</v>
      </c>
      <c r="F49" s="142">
        <v>86.61</v>
      </c>
      <c r="G49" s="142">
        <v>-75.05</v>
      </c>
    </row>
    <row r="50" spans="1:16" x14ac:dyDescent="0.35">
      <c r="A50" s="121" t="s">
        <v>182</v>
      </c>
      <c r="B50" s="140"/>
      <c r="C50" s="140"/>
      <c r="D50" s="140"/>
      <c r="E50" s="140"/>
      <c r="F50" s="140"/>
      <c r="G50" s="140"/>
    </row>
    <row r="51" spans="1:16" x14ac:dyDescent="0.35">
      <c r="A51" s="122" t="s">
        <v>183</v>
      </c>
      <c r="B51" s="140">
        <v>10.082604100000001</v>
      </c>
      <c r="C51" s="140">
        <v>11.9</v>
      </c>
      <c r="D51" s="140">
        <v>13.3</v>
      </c>
      <c r="E51" s="140">
        <v>10.119999999999999</v>
      </c>
      <c r="F51" s="140">
        <v>11.98</v>
      </c>
      <c r="G51" s="140">
        <v>10.56</v>
      </c>
    </row>
    <row r="52" spans="1:16" x14ac:dyDescent="0.35">
      <c r="A52" s="66" t="s">
        <v>3</v>
      </c>
      <c r="B52" s="143">
        <v>182.65159110000027</v>
      </c>
      <c r="C52" s="143">
        <v>245.22</v>
      </c>
      <c r="D52" s="143">
        <v>57.84</v>
      </c>
      <c r="E52" s="143">
        <v>81.96</v>
      </c>
      <c r="F52" s="143">
        <v>98.59</v>
      </c>
      <c r="G52" s="143">
        <v>-64.489999999999995</v>
      </c>
    </row>
    <row r="53" spans="1:16" x14ac:dyDescent="0.35">
      <c r="A53" s="66" t="s">
        <v>176</v>
      </c>
      <c r="B53" s="140">
        <v>1455.7859662000001</v>
      </c>
      <c r="C53" s="140">
        <v>1618.88</v>
      </c>
      <c r="D53" s="140">
        <v>1415.3</v>
      </c>
      <c r="E53" s="140">
        <v>1404.82</v>
      </c>
      <c r="F53" s="140">
        <v>1242.71</v>
      </c>
      <c r="G53" s="140">
        <v>838.37</v>
      </c>
    </row>
    <row r="54" spans="1:16" x14ac:dyDescent="0.35">
      <c r="A54" s="66" t="s">
        <v>257</v>
      </c>
      <c r="B54" s="144">
        <v>11.854008144511274</v>
      </c>
      <c r="C54" s="144">
        <v>14.41</v>
      </c>
      <c r="D54" s="144">
        <v>3.15</v>
      </c>
      <c r="E54" s="144">
        <v>5.1100000000000003</v>
      </c>
      <c r="F54" s="144">
        <v>6.97</v>
      </c>
      <c r="G54" s="144">
        <v>-8.9499999999999993</v>
      </c>
    </row>
    <row r="55" spans="1:16" x14ac:dyDescent="0.35">
      <c r="A55" s="66" t="s">
        <v>59</v>
      </c>
      <c r="B55" s="141">
        <v>12.546596501185606</v>
      </c>
      <c r="C55" s="141">
        <v>15.15</v>
      </c>
      <c r="D55" s="141">
        <v>4.09</v>
      </c>
      <c r="E55" s="141">
        <v>5.83</v>
      </c>
      <c r="F55" s="141">
        <v>7.93</v>
      </c>
      <c r="G55" s="141">
        <v>-7.69</v>
      </c>
    </row>
    <row r="56" spans="1:16" x14ac:dyDescent="0.35">
      <c r="A56" s="69"/>
      <c r="B56" s="142"/>
      <c r="C56" s="142"/>
      <c r="D56" s="142"/>
      <c r="E56" s="142"/>
      <c r="F56" s="142"/>
      <c r="G56" s="142"/>
    </row>
    <row r="57" spans="1:16" x14ac:dyDescent="0.35">
      <c r="A57" s="63" t="s">
        <v>17</v>
      </c>
      <c r="B57" s="143"/>
      <c r="C57" s="143"/>
      <c r="D57" s="143"/>
      <c r="E57" s="143"/>
      <c r="F57" s="143"/>
      <c r="G57" s="143"/>
      <c r="H57" s="70"/>
    </row>
    <row r="58" spans="1:16" x14ac:dyDescent="0.35">
      <c r="A58" s="61" t="s">
        <v>15</v>
      </c>
      <c r="B58" s="140">
        <v>133.96287699999996</v>
      </c>
      <c r="C58" s="140">
        <v>168.54</v>
      </c>
      <c r="D58" s="140">
        <v>71.39</v>
      </c>
      <c r="E58" s="140">
        <v>113.98</v>
      </c>
      <c r="F58" s="140">
        <v>146.38</v>
      </c>
      <c r="G58" s="140">
        <v>84.34</v>
      </c>
    </row>
    <row r="59" spans="1:16" x14ac:dyDescent="0.35">
      <c r="A59" s="121" t="s">
        <v>182</v>
      </c>
      <c r="B59" s="142"/>
      <c r="C59" s="142"/>
      <c r="D59" s="142"/>
      <c r="E59" s="142"/>
      <c r="F59" s="142"/>
      <c r="G59" s="142"/>
    </row>
    <row r="60" spans="1:16" x14ac:dyDescent="0.35">
      <c r="A60" s="122" t="s">
        <v>183</v>
      </c>
      <c r="B60" s="140">
        <v>4.4280445000000004</v>
      </c>
      <c r="C60" s="140">
        <v>4.8</v>
      </c>
      <c r="D60" s="140">
        <v>4.3499999999999996</v>
      </c>
      <c r="E60" s="140">
        <v>5.99</v>
      </c>
      <c r="F60" s="140">
        <v>3.84</v>
      </c>
      <c r="G60" s="140">
        <v>3.81</v>
      </c>
    </row>
    <row r="61" spans="1:16" x14ac:dyDescent="0.35">
      <c r="A61" s="117" t="s">
        <v>3</v>
      </c>
      <c r="B61" s="140">
        <v>138.39092149999991</v>
      </c>
      <c r="C61" s="140">
        <v>173.34</v>
      </c>
      <c r="D61" s="140">
        <v>75.739999999999995</v>
      </c>
      <c r="E61" s="140">
        <v>119.97</v>
      </c>
      <c r="F61" s="140">
        <v>150.22</v>
      </c>
      <c r="G61" s="140">
        <v>88.15</v>
      </c>
    </row>
    <row r="62" spans="1:16" s="64" customFormat="1" x14ac:dyDescent="0.35">
      <c r="A62" s="117" t="s">
        <v>176</v>
      </c>
      <c r="B62" s="140">
        <v>846.20253910000008</v>
      </c>
      <c r="C62" s="140">
        <v>836.01</v>
      </c>
      <c r="D62" s="140">
        <v>774.32</v>
      </c>
      <c r="E62" s="140">
        <v>929.63</v>
      </c>
      <c r="F62" s="140">
        <v>848.11</v>
      </c>
      <c r="G62" s="140">
        <v>650.67999999999995</v>
      </c>
      <c r="H62"/>
      <c r="I62"/>
      <c r="J62"/>
      <c r="K62"/>
      <c r="L62"/>
      <c r="M62"/>
      <c r="N62"/>
      <c r="O62"/>
      <c r="P62"/>
    </row>
    <row r="63" spans="1:16" s="64" customFormat="1" x14ac:dyDescent="0.35">
      <c r="A63" s="66" t="s">
        <v>257</v>
      </c>
      <c r="B63" s="141">
        <v>15.831065354930228</v>
      </c>
      <c r="C63" s="141">
        <v>20.16</v>
      </c>
      <c r="D63" s="141">
        <v>9.2200000000000006</v>
      </c>
      <c r="E63" s="141">
        <v>12.26</v>
      </c>
      <c r="F63" s="141">
        <v>17.260000000000002</v>
      </c>
      <c r="G63" s="141">
        <v>12.96</v>
      </c>
      <c r="H63"/>
      <c r="I63"/>
      <c r="J63"/>
      <c r="K63"/>
      <c r="L63"/>
      <c r="M63"/>
      <c r="N63"/>
      <c r="O63"/>
      <c r="P63"/>
    </row>
    <row r="64" spans="1:16" s="64" customFormat="1" x14ac:dyDescent="0.35">
      <c r="A64" s="66" t="s">
        <v>59</v>
      </c>
      <c r="B64" s="144">
        <v>16.354349591906097</v>
      </c>
      <c r="C64" s="144">
        <v>20.73</v>
      </c>
      <c r="D64" s="144">
        <v>9.7799999999999994</v>
      </c>
      <c r="E64" s="144">
        <v>12.91</v>
      </c>
      <c r="F64" s="144">
        <v>17.71</v>
      </c>
      <c r="G64" s="144">
        <v>13.55</v>
      </c>
      <c r="H64"/>
      <c r="I64"/>
      <c r="J64"/>
      <c r="K64"/>
      <c r="L64"/>
      <c r="M64"/>
      <c r="N64"/>
      <c r="O64"/>
      <c r="P64"/>
    </row>
    <row r="65" spans="1:16" s="64" customFormat="1" ht="17.25" customHeight="1" x14ac:dyDescent="0.35">
      <c r="A65" s="61"/>
      <c r="B65" s="140"/>
      <c r="C65" s="140"/>
      <c r="D65" s="140"/>
      <c r="E65" s="140"/>
      <c r="F65" s="140"/>
      <c r="G65" s="140"/>
      <c r="H65" s="65"/>
      <c r="I65"/>
      <c r="J65"/>
      <c r="K65"/>
      <c r="L65"/>
      <c r="M65"/>
      <c r="N65"/>
      <c r="O65"/>
      <c r="P65"/>
    </row>
    <row r="66" spans="1:16" s="64" customFormat="1" ht="17.25" customHeight="1" x14ac:dyDescent="0.35">
      <c r="A66" s="72" t="s">
        <v>184</v>
      </c>
      <c r="B66" s="142"/>
      <c r="C66" s="142"/>
      <c r="D66" s="142"/>
      <c r="E66" s="142"/>
      <c r="F66" s="142"/>
      <c r="G66" s="142"/>
      <c r="H66" s="65"/>
      <c r="I66"/>
      <c r="J66"/>
      <c r="K66"/>
      <c r="L66"/>
      <c r="M66"/>
      <c r="N66"/>
      <c r="O66"/>
      <c r="P66"/>
    </row>
    <row r="67" spans="1:16" s="64" customFormat="1" x14ac:dyDescent="0.35">
      <c r="A67" s="66" t="s">
        <v>15</v>
      </c>
      <c r="B67" s="140">
        <v>-5.3476962000000006</v>
      </c>
      <c r="C67" s="140">
        <v>-1.0900000000000001</v>
      </c>
      <c r="D67" s="140">
        <v>9.6199999999999992</v>
      </c>
      <c r="E67" s="140">
        <v>-20.88</v>
      </c>
      <c r="F67" s="140">
        <v>-27.91</v>
      </c>
      <c r="G67" s="140">
        <v>-27.42</v>
      </c>
      <c r="H67"/>
      <c r="I67"/>
      <c r="J67"/>
      <c r="K67"/>
      <c r="L67"/>
      <c r="M67"/>
      <c r="N67"/>
      <c r="O67"/>
      <c r="P67"/>
    </row>
    <row r="68" spans="1:16" s="64" customFormat="1" x14ac:dyDescent="0.35">
      <c r="A68" s="121" t="s">
        <v>182</v>
      </c>
      <c r="B68" s="143"/>
      <c r="C68" s="143"/>
      <c r="D68" s="143"/>
      <c r="E68" s="143"/>
      <c r="F68" s="143"/>
      <c r="G68" s="143"/>
      <c r="H68"/>
      <c r="I68"/>
      <c r="J68"/>
      <c r="K68"/>
      <c r="L68"/>
      <c r="M68"/>
      <c r="N68"/>
      <c r="O68"/>
      <c r="P68"/>
    </row>
    <row r="69" spans="1:16" s="64" customFormat="1" x14ac:dyDescent="0.35">
      <c r="A69" s="122" t="s">
        <v>183</v>
      </c>
      <c r="B69" s="140">
        <v>0</v>
      </c>
      <c r="C69" s="140">
        <v>0</v>
      </c>
      <c r="D69" s="140">
        <v>0.46</v>
      </c>
      <c r="E69" s="140">
        <v>0.09</v>
      </c>
      <c r="F69" s="140">
        <v>0.16</v>
      </c>
      <c r="G69" s="140">
        <v>0.16</v>
      </c>
      <c r="H69"/>
      <c r="I69"/>
      <c r="J69"/>
      <c r="K69"/>
      <c r="L69"/>
      <c r="M69"/>
      <c r="N69"/>
      <c r="O69"/>
      <c r="P69"/>
    </row>
    <row r="70" spans="1:16" s="64" customFormat="1" x14ac:dyDescent="0.35">
      <c r="A70" s="66" t="s">
        <v>3</v>
      </c>
      <c r="B70" s="140">
        <v>-5.3476962000000006</v>
      </c>
      <c r="C70" s="140">
        <v>-1.0900000000000001</v>
      </c>
      <c r="D70" s="140">
        <v>10.08</v>
      </c>
      <c r="E70" s="140">
        <v>-20.79</v>
      </c>
      <c r="F70" s="140">
        <v>-27.76</v>
      </c>
      <c r="G70" s="140">
        <v>-27.26</v>
      </c>
      <c r="H70"/>
      <c r="I70"/>
      <c r="J70"/>
      <c r="K70"/>
      <c r="L70"/>
      <c r="M70"/>
      <c r="N70"/>
      <c r="O70"/>
      <c r="P70"/>
    </row>
    <row r="71" spans="1:16" s="64" customFormat="1" x14ac:dyDescent="0.35">
      <c r="A71" s="66"/>
      <c r="B71" s="140"/>
      <c r="C71" s="140"/>
      <c r="D71" s="140"/>
      <c r="E71" s="140"/>
      <c r="F71" s="140"/>
      <c r="G71" s="140"/>
      <c r="H71"/>
      <c r="I71"/>
      <c r="J71"/>
      <c r="K71"/>
      <c r="L71"/>
      <c r="M71"/>
      <c r="N71"/>
      <c r="O71"/>
      <c r="P71"/>
    </row>
    <row r="72" spans="1:16" s="64" customFormat="1" x14ac:dyDescent="0.35">
      <c r="A72" s="63" t="s">
        <v>18</v>
      </c>
      <c r="B72" s="140"/>
      <c r="C72" s="140"/>
      <c r="D72" s="140"/>
      <c r="E72" s="140"/>
      <c r="F72" s="140"/>
      <c r="G72" s="140"/>
      <c r="H72"/>
      <c r="I72"/>
      <c r="J72"/>
      <c r="K72"/>
      <c r="L72"/>
      <c r="M72"/>
      <c r="N72"/>
      <c r="O72"/>
      <c r="P72"/>
    </row>
    <row r="73" spans="1:16" s="64" customFormat="1" x14ac:dyDescent="0.35">
      <c r="A73" s="66" t="s">
        <v>15</v>
      </c>
      <c r="B73" s="140">
        <v>301.18635370000067</v>
      </c>
      <c r="C73" s="140">
        <v>400.77</v>
      </c>
      <c r="D73" s="140">
        <v>125.55</v>
      </c>
      <c r="E73" s="140">
        <v>164.94</v>
      </c>
      <c r="F73" s="140">
        <v>205.07</v>
      </c>
      <c r="G73" s="140">
        <v>-18.13</v>
      </c>
      <c r="H73"/>
      <c r="I73"/>
      <c r="J73"/>
      <c r="K73"/>
      <c r="L73"/>
      <c r="M73"/>
      <c r="N73"/>
      <c r="O73"/>
      <c r="P73"/>
    </row>
    <row r="74" spans="1:16" s="64" customFormat="1" x14ac:dyDescent="0.35">
      <c r="A74" s="121" t="s">
        <v>182</v>
      </c>
      <c r="B74" s="140"/>
      <c r="C74" s="140"/>
      <c r="D74" s="140"/>
      <c r="E74" s="140"/>
      <c r="F74" s="140"/>
      <c r="G74" s="140"/>
      <c r="H74"/>
      <c r="I74"/>
      <c r="J74"/>
      <c r="K74"/>
      <c r="L74"/>
      <c r="M74"/>
      <c r="N74"/>
      <c r="O74"/>
      <c r="P74"/>
    </row>
    <row r="75" spans="1:16" s="64" customFormat="1" x14ac:dyDescent="0.35">
      <c r="A75" s="122" t="s">
        <v>166</v>
      </c>
      <c r="B75" s="140">
        <v>14.541798100000001</v>
      </c>
      <c r="C75" s="140">
        <v>16.739999999999998</v>
      </c>
      <c r="D75" s="140">
        <v>18.14</v>
      </c>
      <c r="E75" s="140">
        <v>16.22</v>
      </c>
      <c r="F75" s="140">
        <v>15.98</v>
      </c>
      <c r="G75" s="140">
        <v>14.53</v>
      </c>
      <c r="H75"/>
      <c r="I75"/>
      <c r="J75"/>
      <c r="K75"/>
      <c r="L75"/>
      <c r="M75"/>
      <c r="N75"/>
      <c r="O75"/>
      <c r="P75"/>
    </row>
    <row r="76" spans="1:16" s="64" customFormat="1" x14ac:dyDescent="0.35">
      <c r="A76" s="66" t="s">
        <v>3</v>
      </c>
      <c r="B76" s="140">
        <v>315.7281518000006</v>
      </c>
      <c r="C76" s="140">
        <v>417.52</v>
      </c>
      <c r="D76" s="140">
        <v>143.68</v>
      </c>
      <c r="E76" s="140">
        <v>181.16</v>
      </c>
      <c r="F76" s="140">
        <v>221.05</v>
      </c>
      <c r="G76" s="140">
        <v>-3.6</v>
      </c>
      <c r="H76"/>
      <c r="I76"/>
      <c r="J76"/>
      <c r="K76"/>
      <c r="L76"/>
      <c r="M76"/>
      <c r="N76"/>
      <c r="O76"/>
      <c r="P76"/>
    </row>
    <row r="77" spans="1:16" s="64" customFormat="1" x14ac:dyDescent="0.35">
      <c r="A77" s="61" t="s">
        <v>176</v>
      </c>
      <c r="B77" s="140">
        <v>2301.9885053000003</v>
      </c>
      <c r="C77" s="140">
        <v>2454.88</v>
      </c>
      <c r="D77" s="140">
        <v>2189.62</v>
      </c>
      <c r="E77" s="140">
        <v>2334.44</v>
      </c>
      <c r="F77" s="140">
        <v>2090.8200000000002</v>
      </c>
      <c r="G77" s="140">
        <v>1489.04</v>
      </c>
      <c r="H77"/>
      <c r="I77"/>
      <c r="J77"/>
      <c r="K77"/>
      <c r="L77"/>
      <c r="M77"/>
      <c r="N77"/>
      <c r="O77"/>
      <c r="P77"/>
    </row>
    <row r="78" spans="1:16" s="64" customFormat="1" x14ac:dyDescent="0.35">
      <c r="A78" s="61" t="s">
        <v>257</v>
      </c>
      <c r="B78" s="144">
        <v>13.083747073739108</v>
      </c>
      <c r="C78" s="144">
        <v>16.329999999999998</v>
      </c>
      <c r="D78" s="144">
        <v>5.73</v>
      </c>
      <c r="E78" s="144">
        <v>7.07</v>
      </c>
      <c r="F78" s="144">
        <v>9.81</v>
      </c>
      <c r="G78" s="144">
        <v>-1.22</v>
      </c>
      <c r="H78"/>
      <c r="I78"/>
      <c r="J78"/>
      <c r="K78"/>
      <c r="L78"/>
      <c r="M78"/>
      <c r="N78"/>
      <c r="O78"/>
      <c r="P78"/>
    </row>
    <row r="79" spans="1:16" s="64" customFormat="1" x14ac:dyDescent="0.35">
      <c r="A79" s="66" t="s">
        <v>59</v>
      </c>
      <c r="B79" s="139">
        <v>13.715356589453728</v>
      </c>
      <c r="C79" s="139">
        <v>17.010000000000002</v>
      </c>
      <c r="D79" s="139">
        <v>6.56</v>
      </c>
      <c r="E79" s="139">
        <v>7.76</v>
      </c>
      <c r="F79" s="139">
        <v>10.57</v>
      </c>
      <c r="G79" s="139">
        <v>-0.24</v>
      </c>
      <c r="H79"/>
      <c r="I79"/>
      <c r="J79"/>
      <c r="K79"/>
      <c r="L79"/>
      <c r="M79"/>
      <c r="N79"/>
      <c r="O79"/>
      <c r="P79"/>
    </row>
    <row r="80" spans="1:16" s="64" customFormat="1" x14ac:dyDescent="0.35">
      <c r="A80" s="66"/>
      <c r="B80" s="136"/>
      <c r="C80" s="136"/>
      <c r="D80" s="136"/>
      <c r="E80" s="136"/>
      <c r="F80" s="136"/>
      <c r="G80" s="136"/>
      <c r="H80"/>
      <c r="I80"/>
      <c r="J80"/>
      <c r="K80"/>
      <c r="L80"/>
      <c r="M80"/>
      <c r="N80"/>
      <c r="O80"/>
      <c r="P80"/>
    </row>
    <row r="81" spans="1:16" s="64" customFormat="1" x14ac:dyDescent="0.35">
      <c r="A81" s="72" t="s">
        <v>6</v>
      </c>
      <c r="B81" s="138"/>
      <c r="C81" s="138"/>
      <c r="D81" s="138"/>
      <c r="E81" s="138"/>
      <c r="F81" s="138"/>
      <c r="G81" s="138"/>
      <c r="H81"/>
      <c r="I81"/>
      <c r="J81"/>
      <c r="K81"/>
      <c r="L81"/>
      <c r="M81"/>
      <c r="N81"/>
      <c r="O81"/>
      <c r="P81"/>
    </row>
    <row r="82" spans="1:16" s="64" customFormat="1" x14ac:dyDescent="0.35">
      <c r="A82" s="72" t="s">
        <v>18</v>
      </c>
      <c r="B82" s="138"/>
      <c r="C82" s="138"/>
      <c r="D82" s="138"/>
      <c r="E82" s="138"/>
      <c r="F82" s="138"/>
      <c r="G82" s="138"/>
      <c r="H82"/>
      <c r="I82"/>
      <c r="J82"/>
      <c r="K82"/>
      <c r="L82"/>
      <c r="M82"/>
      <c r="N82"/>
      <c r="O82"/>
      <c r="P82"/>
    </row>
    <row r="83" spans="1:16" s="64" customFormat="1" x14ac:dyDescent="0.35">
      <c r="A83" s="71" t="s">
        <v>205</v>
      </c>
      <c r="B83" s="140">
        <v>0</v>
      </c>
      <c r="C83" s="140">
        <v>0</v>
      </c>
      <c r="D83" s="140">
        <v>-122</v>
      </c>
      <c r="E83" s="140">
        <v>0</v>
      </c>
      <c r="F83" s="140">
        <v>0</v>
      </c>
      <c r="G83" s="140">
        <v>0</v>
      </c>
      <c r="H83"/>
      <c r="I83"/>
      <c r="J83"/>
      <c r="K83"/>
      <c r="L83"/>
      <c r="M83"/>
      <c r="N83"/>
      <c r="O83"/>
      <c r="P83"/>
    </row>
    <row r="84" spans="1:16" s="64" customFormat="1" x14ac:dyDescent="0.35">
      <c r="A84" s="71" t="s">
        <v>206</v>
      </c>
      <c r="B84" s="140">
        <v>0</v>
      </c>
      <c r="C84" s="140">
        <v>90</v>
      </c>
      <c r="D84" s="140">
        <v>0</v>
      </c>
      <c r="E84" s="140">
        <v>0</v>
      </c>
      <c r="F84" s="140">
        <v>0</v>
      </c>
      <c r="G84" s="140">
        <v>0</v>
      </c>
      <c r="H84"/>
      <c r="I84"/>
      <c r="J84"/>
      <c r="K84"/>
      <c r="L84"/>
      <c r="M84"/>
      <c r="N84"/>
      <c r="O84"/>
      <c r="P84"/>
    </row>
    <row r="85" spans="1:16" s="64" customFormat="1" x14ac:dyDescent="0.35">
      <c r="A85" s="71" t="s">
        <v>207</v>
      </c>
      <c r="B85" s="142">
        <v>0</v>
      </c>
      <c r="C85" s="142">
        <v>90</v>
      </c>
      <c r="D85" s="142">
        <v>-122</v>
      </c>
      <c r="E85" s="142">
        <v>0</v>
      </c>
      <c r="F85" s="142">
        <v>0</v>
      </c>
      <c r="G85" s="142">
        <v>0</v>
      </c>
      <c r="H85"/>
      <c r="I85"/>
      <c r="J85"/>
      <c r="K85"/>
      <c r="L85"/>
      <c r="M85"/>
      <c r="N85"/>
      <c r="O85"/>
      <c r="P85"/>
    </row>
    <row r="86" spans="1:16" s="64" customFormat="1" x14ac:dyDescent="0.35">
      <c r="A86" s="74"/>
      <c r="B86" s="140"/>
      <c r="C86" s="140"/>
      <c r="D86" s="140"/>
      <c r="E86" s="140"/>
      <c r="F86" s="136"/>
      <c r="G86" s="136"/>
      <c r="H86"/>
      <c r="I86"/>
      <c r="J86"/>
      <c r="K86"/>
      <c r="L86"/>
      <c r="M86"/>
      <c r="N86"/>
      <c r="O86"/>
      <c r="P86"/>
    </row>
    <row r="87" spans="1:16" s="64" customFormat="1" x14ac:dyDescent="0.35">
      <c r="A87" s="61" t="s">
        <v>247</v>
      </c>
      <c r="B87" s="142">
        <v>301.18635370000067</v>
      </c>
      <c r="C87" s="142">
        <v>310.77</v>
      </c>
      <c r="D87" s="142">
        <v>247.55</v>
      </c>
      <c r="E87" s="142">
        <v>164.94</v>
      </c>
      <c r="F87" s="142">
        <v>205.07</v>
      </c>
      <c r="G87" s="142">
        <v>-18.13</v>
      </c>
      <c r="H87"/>
      <c r="I87"/>
      <c r="J87"/>
      <c r="K87"/>
      <c r="L87"/>
      <c r="M87"/>
      <c r="N87"/>
      <c r="O87"/>
      <c r="P87"/>
    </row>
    <row r="88" spans="1:16" s="64" customFormat="1" x14ac:dyDescent="0.35">
      <c r="A88" s="61" t="s">
        <v>208</v>
      </c>
      <c r="B88" s="140">
        <v>315.7281518000006</v>
      </c>
      <c r="C88" s="140">
        <v>327.52</v>
      </c>
      <c r="D88" s="140">
        <v>265.68</v>
      </c>
      <c r="E88" s="140">
        <v>181.16</v>
      </c>
      <c r="F88" s="140">
        <v>221.05</v>
      </c>
      <c r="G88" s="140">
        <v>-3.6</v>
      </c>
      <c r="H88"/>
      <c r="I88"/>
      <c r="J88"/>
      <c r="K88"/>
      <c r="L88"/>
      <c r="M88"/>
      <c r="N88"/>
      <c r="O88"/>
      <c r="P88"/>
    </row>
    <row r="89" spans="1:16" s="64" customFormat="1" x14ac:dyDescent="0.35">
      <c r="A89" s="61" t="s">
        <v>176</v>
      </c>
      <c r="B89" s="140">
        <v>2301.9885053000003</v>
      </c>
      <c r="C89" s="140">
        <v>2454.88</v>
      </c>
      <c r="D89" s="140">
        <v>2189.62</v>
      </c>
      <c r="E89" s="140">
        <v>2334.44</v>
      </c>
      <c r="F89" s="140">
        <v>2090.8200000000002</v>
      </c>
      <c r="G89" s="140">
        <v>1489.04</v>
      </c>
      <c r="H89"/>
      <c r="I89"/>
      <c r="J89"/>
      <c r="K89"/>
      <c r="L89"/>
      <c r="M89"/>
      <c r="N89"/>
      <c r="O89"/>
      <c r="P89"/>
    </row>
    <row r="90" spans="1:16" s="64" customFormat="1" x14ac:dyDescent="0.35">
      <c r="A90" s="61" t="s">
        <v>248</v>
      </c>
      <c r="B90" s="145">
        <v>13.0837470737392</v>
      </c>
      <c r="C90" s="145">
        <v>12.66</v>
      </c>
      <c r="D90" s="145">
        <v>11.31</v>
      </c>
      <c r="E90" s="145">
        <v>7.07</v>
      </c>
      <c r="F90" s="145">
        <v>9.81</v>
      </c>
      <c r="G90" s="145">
        <v>-1.22</v>
      </c>
      <c r="H90"/>
      <c r="I90"/>
      <c r="J90"/>
      <c r="K90"/>
      <c r="L90"/>
      <c r="M90"/>
      <c r="N90"/>
      <c r="O90"/>
      <c r="P90"/>
    </row>
    <row r="91" spans="1:16" s="64" customFormat="1" x14ac:dyDescent="0.35">
      <c r="A91" s="61" t="s">
        <v>249</v>
      </c>
      <c r="B91" s="141">
        <v>13.715453012605501</v>
      </c>
      <c r="C91" s="141">
        <v>13.34</v>
      </c>
      <c r="D91" s="141">
        <v>12.13</v>
      </c>
      <c r="E91" s="141">
        <v>7.76</v>
      </c>
      <c r="F91" s="141">
        <v>10.57</v>
      </c>
      <c r="G91" s="141">
        <v>-0.24</v>
      </c>
      <c r="H91"/>
      <c r="I91"/>
      <c r="J91"/>
      <c r="K91"/>
      <c r="L91"/>
      <c r="M91"/>
      <c r="N91"/>
      <c r="O91"/>
      <c r="P91"/>
    </row>
    <row r="92" spans="1:16" s="64" customFormat="1" x14ac:dyDescent="0.35">
      <c r="A92" s="66"/>
      <c r="B92" s="136"/>
      <c r="C92" s="136"/>
      <c r="D92" s="136"/>
      <c r="E92" s="136"/>
      <c r="F92" s="136"/>
      <c r="G92" s="136"/>
      <c r="H92"/>
      <c r="I92"/>
      <c r="J92"/>
      <c r="K92"/>
      <c r="L92"/>
      <c r="M92"/>
      <c r="N92"/>
      <c r="O92"/>
      <c r="P92"/>
    </row>
    <row r="93" spans="1:16" s="64" customFormat="1" x14ac:dyDescent="0.35">
      <c r="A93" s="74" t="s">
        <v>201</v>
      </c>
      <c r="B93" s="142"/>
      <c r="C93" s="142"/>
      <c r="D93" s="142"/>
      <c r="E93" s="142"/>
      <c r="F93" s="142"/>
      <c r="G93" s="142"/>
      <c r="H93"/>
      <c r="I93"/>
      <c r="J93"/>
      <c r="K93"/>
      <c r="L93"/>
      <c r="M93"/>
      <c r="N93"/>
      <c r="O93"/>
      <c r="P93"/>
    </row>
    <row r="94" spans="1:16" s="64" customFormat="1" x14ac:dyDescent="0.35">
      <c r="A94" s="66" t="s">
        <v>202</v>
      </c>
      <c r="B94" s="140">
        <v>-18.936260699999998</v>
      </c>
      <c r="C94" s="140">
        <v>-23.1</v>
      </c>
      <c r="D94" s="140">
        <v>-75.08</v>
      </c>
      <c r="E94" s="140">
        <v>-125.45</v>
      </c>
      <c r="F94" s="140">
        <v>-100.31</v>
      </c>
      <c r="G94" s="140">
        <v>-42.75</v>
      </c>
      <c r="H94"/>
      <c r="I94"/>
      <c r="J94"/>
      <c r="K94"/>
      <c r="L94"/>
      <c r="M94"/>
      <c r="N94"/>
      <c r="O94"/>
      <c r="P94"/>
    </row>
    <row r="95" spans="1:16" s="64" customFormat="1" x14ac:dyDescent="0.35">
      <c r="A95" s="66" t="s">
        <v>203</v>
      </c>
      <c r="B95" s="140">
        <v>-3.2078499000000003</v>
      </c>
      <c r="C95" s="140">
        <v>-2.36</v>
      </c>
      <c r="D95" s="140">
        <v>-1.49</v>
      </c>
      <c r="E95" s="140">
        <v>-1.95</v>
      </c>
      <c r="F95" s="140">
        <v>-0.62</v>
      </c>
      <c r="G95" s="140">
        <v>-0.12</v>
      </c>
      <c r="H95"/>
      <c r="I95"/>
      <c r="J95"/>
      <c r="K95"/>
      <c r="L95"/>
      <c r="M95"/>
      <c r="N95"/>
      <c r="O95"/>
      <c r="P95"/>
    </row>
    <row r="96" spans="1:16" s="64" customFormat="1" x14ac:dyDescent="0.35">
      <c r="A96" s="66" t="s">
        <v>204</v>
      </c>
      <c r="B96" s="143">
        <v>0</v>
      </c>
      <c r="C96" s="143">
        <v>-0.03</v>
      </c>
      <c r="D96" s="143">
        <v>-1.1499999999999999</v>
      </c>
      <c r="E96" s="143">
        <v>-4.3</v>
      </c>
      <c r="F96" s="143">
        <v>-3.08</v>
      </c>
      <c r="G96" s="143">
        <v>-0.47</v>
      </c>
      <c r="H96"/>
      <c r="I96"/>
      <c r="J96"/>
      <c r="K96"/>
      <c r="L96"/>
      <c r="M96"/>
      <c r="N96"/>
      <c r="O96"/>
      <c r="P96"/>
    </row>
    <row r="97" spans="1:16" s="64" customFormat="1" x14ac:dyDescent="0.35">
      <c r="A97" s="66" t="s">
        <v>258</v>
      </c>
      <c r="B97" s="140">
        <v>-22.144110599999998</v>
      </c>
      <c r="C97" s="140">
        <v>-25.49</v>
      </c>
      <c r="D97" s="140">
        <v>-77.72</v>
      </c>
      <c r="E97" s="140">
        <v>-131.69999999999999</v>
      </c>
      <c r="F97" s="140">
        <v>-104.01</v>
      </c>
      <c r="G97" s="140">
        <v>-43.34</v>
      </c>
      <c r="H97"/>
      <c r="I97"/>
      <c r="J97"/>
      <c r="K97"/>
      <c r="L97"/>
      <c r="M97"/>
      <c r="N97"/>
      <c r="O97"/>
      <c r="P97"/>
    </row>
    <row r="98" spans="1:16" s="64" customFormat="1" ht="17.25" customHeight="1" x14ac:dyDescent="0.35">
      <c r="A98" s="73"/>
      <c r="B98" s="142"/>
      <c r="C98" s="142"/>
      <c r="D98" s="142"/>
      <c r="E98" s="142"/>
      <c r="F98" s="142"/>
      <c r="G98" s="142"/>
      <c r="H98"/>
      <c r="I98"/>
      <c r="J98"/>
      <c r="K98"/>
      <c r="L98"/>
      <c r="M98"/>
      <c r="N98"/>
      <c r="O98"/>
      <c r="P98"/>
    </row>
    <row r="99" spans="1:16" x14ac:dyDescent="0.35">
      <c r="A99" s="4" t="s">
        <v>10</v>
      </c>
      <c r="B99" s="138"/>
      <c r="C99" s="138"/>
      <c r="D99" s="138"/>
      <c r="E99" s="138"/>
      <c r="F99" s="138"/>
      <c r="G99" s="138"/>
    </row>
    <row r="100" spans="1:16" x14ac:dyDescent="0.35">
      <c r="A100" s="61" t="s">
        <v>76</v>
      </c>
      <c r="B100" s="140">
        <v>157.65763400000193</v>
      </c>
      <c r="C100" s="140">
        <v>-45.37</v>
      </c>
      <c r="D100" s="140">
        <v>24.31</v>
      </c>
      <c r="E100" s="140">
        <v>280.02999999999997</v>
      </c>
      <c r="F100" s="140">
        <v>-2.4</v>
      </c>
      <c r="G100" s="140">
        <v>26.04</v>
      </c>
    </row>
    <row r="101" spans="1:16" x14ac:dyDescent="0.35">
      <c r="A101" s="121" t="s">
        <v>182</v>
      </c>
      <c r="B101" s="140"/>
      <c r="C101" s="140"/>
      <c r="D101" s="140"/>
      <c r="E101" s="140"/>
      <c r="F101" s="140"/>
      <c r="G101" s="140"/>
      <c r="H101" s="70"/>
    </row>
    <row r="102" spans="1:16" x14ac:dyDescent="0.35">
      <c r="A102" s="122" t="s">
        <v>173</v>
      </c>
      <c r="B102" s="142">
        <v>2.7589852000000001</v>
      </c>
      <c r="C102" s="142">
        <v>0.94</v>
      </c>
      <c r="D102" s="142">
        <v>2.4</v>
      </c>
      <c r="E102" s="142">
        <v>-0.53</v>
      </c>
      <c r="F102" s="142">
        <v>0.47</v>
      </c>
      <c r="G102" s="142">
        <v>6.43</v>
      </c>
    </row>
    <row r="103" spans="1:16" x14ac:dyDescent="0.35">
      <c r="A103" s="122" t="s">
        <v>82</v>
      </c>
      <c r="B103" s="140">
        <v>21.5311296</v>
      </c>
      <c r="C103" s="140">
        <v>70.069999999999993</v>
      </c>
      <c r="D103" s="140">
        <v>107.74</v>
      </c>
      <c r="E103" s="140">
        <v>75.680000000000007</v>
      </c>
      <c r="F103" s="140">
        <v>18.010000000000002</v>
      </c>
      <c r="G103" s="140">
        <v>-1.83</v>
      </c>
    </row>
    <row r="104" spans="1:16" x14ac:dyDescent="0.35">
      <c r="A104" s="122" t="s">
        <v>185</v>
      </c>
      <c r="B104" s="140">
        <v>35</v>
      </c>
      <c r="C104" s="140">
        <v>405.96</v>
      </c>
      <c r="D104" s="140">
        <v>-0.06</v>
      </c>
      <c r="E104" s="140">
        <v>-0.01</v>
      </c>
      <c r="F104" s="140">
        <v>0</v>
      </c>
      <c r="G104" s="140">
        <v>0</v>
      </c>
    </row>
    <row r="105" spans="1:16" x14ac:dyDescent="0.35">
      <c r="A105" s="61" t="s">
        <v>10</v>
      </c>
      <c r="B105" s="143">
        <v>216.94774880000193</v>
      </c>
      <c r="C105" s="143">
        <v>431.6</v>
      </c>
      <c r="D105" s="143">
        <v>134.38999999999999</v>
      </c>
      <c r="E105" s="143">
        <v>355.17</v>
      </c>
      <c r="F105" s="143">
        <v>16.09</v>
      </c>
      <c r="G105" s="143">
        <v>30.64</v>
      </c>
    </row>
    <row r="106" spans="1:16" x14ac:dyDescent="0.35">
      <c r="A106" s="61"/>
      <c r="B106" s="142"/>
      <c r="C106" s="142"/>
      <c r="D106" s="142"/>
      <c r="E106" s="142"/>
      <c r="F106" s="142"/>
      <c r="G106" s="142"/>
    </row>
    <row r="107" spans="1:16" x14ac:dyDescent="0.35">
      <c r="A107" s="74" t="s">
        <v>186</v>
      </c>
      <c r="B107" s="136"/>
      <c r="C107" s="136"/>
      <c r="D107" s="136"/>
      <c r="E107" s="136"/>
      <c r="F107" s="136"/>
      <c r="G107" s="136"/>
    </row>
    <row r="108" spans="1:16" x14ac:dyDescent="0.35">
      <c r="A108" s="61" t="s">
        <v>187</v>
      </c>
      <c r="B108" s="140">
        <v>9.0878520000000016</v>
      </c>
      <c r="C108" s="140">
        <v>13.83</v>
      </c>
      <c r="D108" s="140">
        <v>7.17</v>
      </c>
      <c r="E108" s="140">
        <v>3.69</v>
      </c>
      <c r="F108" s="140">
        <v>666.31</v>
      </c>
      <c r="G108" s="140">
        <v>872.39</v>
      </c>
    </row>
    <row r="109" spans="1:16" x14ac:dyDescent="0.35">
      <c r="A109" s="61" t="s">
        <v>188</v>
      </c>
      <c r="B109" s="143">
        <v>19.609754599999999</v>
      </c>
      <c r="C109" s="143">
        <v>3.33</v>
      </c>
      <c r="D109" s="143">
        <v>0</v>
      </c>
      <c r="E109" s="143">
        <v>0</v>
      </c>
      <c r="F109" s="143">
        <v>0</v>
      </c>
      <c r="G109" s="143">
        <v>0</v>
      </c>
    </row>
    <row r="110" spans="1:16" x14ac:dyDescent="0.35">
      <c r="A110" s="61" t="s">
        <v>189</v>
      </c>
      <c r="B110" s="140">
        <v>97.483000000000004</v>
      </c>
      <c r="C110" s="140">
        <v>99.68</v>
      </c>
      <c r="D110" s="140">
        <v>6049.71</v>
      </c>
      <c r="E110" s="140">
        <v>989.96</v>
      </c>
      <c r="F110" s="140">
        <v>0</v>
      </c>
      <c r="G110" s="140">
        <v>0</v>
      </c>
    </row>
    <row r="111" spans="1:16" s="4" customFormat="1" x14ac:dyDescent="0.35">
      <c r="A111" s="61" t="s">
        <v>190</v>
      </c>
      <c r="B111" s="140">
        <v>126.17983940000001</v>
      </c>
      <c r="C111" s="140">
        <v>116.84</v>
      </c>
      <c r="D111" s="140">
        <v>6056.88</v>
      </c>
      <c r="E111" s="140">
        <v>993.65</v>
      </c>
      <c r="F111" s="140">
        <v>666.31</v>
      </c>
      <c r="G111" s="140">
        <v>872.39</v>
      </c>
    </row>
    <row r="112" spans="1:16" x14ac:dyDescent="0.35">
      <c r="A112" s="61" t="s">
        <v>191</v>
      </c>
      <c r="B112" s="142">
        <v>30.344000000000001</v>
      </c>
      <c r="C112" s="142">
        <v>16.54</v>
      </c>
      <c r="D112" s="142">
        <v>29.72</v>
      </c>
      <c r="E112" s="142">
        <v>234.31</v>
      </c>
      <c r="F112" s="142">
        <v>0</v>
      </c>
      <c r="G112" s="142">
        <v>0</v>
      </c>
    </row>
    <row r="113" spans="1:7" x14ac:dyDescent="0.35">
      <c r="A113" s="61" t="s">
        <v>192</v>
      </c>
      <c r="B113" s="140">
        <v>0</v>
      </c>
      <c r="C113" s="140">
        <v>0</v>
      </c>
      <c r="D113" s="140">
        <v>0</v>
      </c>
      <c r="E113" s="140">
        <v>4.2</v>
      </c>
      <c r="F113" s="140">
        <v>11.22</v>
      </c>
      <c r="G113" s="140">
        <v>8.65</v>
      </c>
    </row>
    <row r="114" spans="1:7" x14ac:dyDescent="0.35">
      <c r="A114" s="61" t="s">
        <v>193</v>
      </c>
      <c r="B114" s="140">
        <v>1.19577</v>
      </c>
      <c r="C114" s="140">
        <v>1.21</v>
      </c>
      <c r="D114" s="140">
        <v>1.23</v>
      </c>
      <c r="E114" s="140">
        <v>8.34</v>
      </c>
      <c r="F114" s="140">
        <v>1.79</v>
      </c>
      <c r="G114" s="140">
        <v>2.86</v>
      </c>
    </row>
    <row r="115" spans="1:7" s="4" customFormat="1" x14ac:dyDescent="0.35">
      <c r="A115" s="61" t="s">
        <v>194</v>
      </c>
      <c r="B115" s="143">
        <v>157.719979</v>
      </c>
      <c r="C115" s="143">
        <v>134.6</v>
      </c>
      <c r="D115" s="143">
        <v>6087.83</v>
      </c>
      <c r="E115" s="143">
        <v>1240.5</v>
      </c>
      <c r="F115" s="143">
        <v>679.32</v>
      </c>
      <c r="G115" s="143">
        <v>883.9</v>
      </c>
    </row>
    <row r="116" spans="1:7" x14ac:dyDescent="0.35">
      <c r="A116" s="61" t="s">
        <v>45</v>
      </c>
      <c r="B116" s="140">
        <v>66.39089109999999</v>
      </c>
      <c r="C116" s="140">
        <v>126.66</v>
      </c>
      <c r="D116" s="140">
        <v>155.37</v>
      </c>
      <c r="E116" s="140">
        <v>3.37</v>
      </c>
      <c r="F116" s="140">
        <v>600.9</v>
      </c>
      <c r="G116" s="140">
        <v>600.75</v>
      </c>
    </row>
    <row r="117" spans="1:7" s="4" customFormat="1" x14ac:dyDescent="0.35">
      <c r="A117" s="61" t="s">
        <v>195</v>
      </c>
      <c r="B117" s="140">
        <v>224.1108701</v>
      </c>
      <c r="C117" s="140">
        <v>261.26</v>
      </c>
      <c r="D117" s="140">
        <v>6243.2</v>
      </c>
      <c r="E117" s="140">
        <v>1243.0899999999999</v>
      </c>
      <c r="F117" s="140">
        <v>1280.23</v>
      </c>
      <c r="G117" s="140">
        <v>1484.65</v>
      </c>
    </row>
    <row r="118" spans="1:7" x14ac:dyDescent="0.35">
      <c r="A118" s="61" t="s">
        <v>67</v>
      </c>
      <c r="B118" s="142">
        <v>176.4147007</v>
      </c>
      <c r="C118" s="142">
        <v>280.05</v>
      </c>
      <c r="D118" s="142">
        <v>417.84</v>
      </c>
      <c r="E118" s="142">
        <v>650.61</v>
      </c>
      <c r="F118" s="142">
        <v>627.17999999999995</v>
      </c>
      <c r="G118" s="142">
        <v>847.85</v>
      </c>
    </row>
    <row r="119" spans="1:7" x14ac:dyDescent="0.35">
      <c r="A119" s="61" t="s">
        <v>196</v>
      </c>
      <c r="B119" s="140">
        <v>0</v>
      </c>
      <c r="C119" s="140">
        <v>0</v>
      </c>
      <c r="D119" s="140">
        <v>0</v>
      </c>
      <c r="E119" s="140">
        <v>3.95</v>
      </c>
      <c r="F119" s="140">
        <v>14.25</v>
      </c>
      <c r="G119" s="140">
        <v>8.31</v>
      </c>
    </row>
    <row r="120" spans="1:7" x14ac:dyDescent="0.35">
      <c r="A120" s="61" t="s">
        <v>197</v>
      </c>
      <c r="B120" s="140">
        <v>1.8462285000000001</v>
      </c>
      <c r="C120" s="140">
        <v>2.6</v>
      </c>
      <c r="D120" s="140">
        <v>2.0299999999999998</v>
      </c>
      <c r="E120" s="140">
        <v>1.71</v>
      </c>
      <c r="F120" s="140">
        <v>1.27</v>
      </c>
      <c r="G120" s="140">
        <v>0.92</v>
      </c>
    </row>
    <row r="121" spans="1:7" x14ac:dyDescent="0.35">
      <c r="A121" s="61" t="s">
        <v>198</v>
      </c>
      <c r="B121" s="143">
        <v>799.10799999999995</v>
      </c>
      <c r="C121" s="143">
        <v>138.13999999999999</v>
      </c>
      <c r="D121" s="143">
        <v>0</v>
      </c>
      <c r="E121" s="143">
        <v>0</v>
      </c>
      <c r="F121" s="143">
        <v>0</v>
      </c>
      <c r="G121" s="143">
        <v>0</v>
      </c>
    </row>
    <row r="122" spans="1:7" x14ac:dyDescent="0.35">
      <c r="A122" s="61" t="s">
        <v>46</v>
      </c>
      <c r="B122" s="140">
        <v>977.68792919999999</v>
      </c>
      <c r="C122" s="140">
        <v>421.1</v>
      </c>
      <c r="D122" s="140">
        <v>419.99</v>
      </c>
      <c r="E122" s="140">
        <v>656.26</v>
      </c>
      <c r="F122" s="140">
        <v>642.70000000000005</v>
      </c>
      <c r="G122" s="140">
        <v>857.08</v>
      </c>
    </row>
    <row r="123" spans="1:7" x14ac:dyDescent="0.35">
      <c r="A123" s="61" t="s">
        <v>199</v>
      </c>
      <c r="B123" s="140">
        <v>-753.57705909999981</v>
      </c>
      <c r="C123" s="140">
        <v>-159.84</v>
      </c>
      <c r="D123" s="140">
        <v>5823.21</v>
      </c>
      <c r="E123" s="140">
        <v>586.82000000000005</v>
      </c>
      <c r="F123" s="140">
        <v>637.52</v>
      </c>
      <c r="G123" s="140">
        <v>627.57000000000005</v>
      </c>
    </row>
    <row r="124" spans="1:7" x14ac:dyDescent="0.35">
      <c r="A124" s="61" t="s">
        <v>200</v>
      </c>
      <c r="B124" s="142">
        <v>157.7894794</v>
      </c>
      <c r="C124" s="142">
        <v>181.73</v>
      </c>
      <c r="D124" s="142">
        <v>184.82</v>
      </c>
      <c r="E124" s="142">
        <v>243.27</v>
      </c>
      <c r="F124" s="142">
        <v>229.58</v>
      </c>
      <c r="G124" s="142">
        <v>226.85</v>
      </c>
    </row>
    <row r="125" spans="1:7" x14ac:dyDescent="0.35">
      <c r="A125" s="61" t="s">
        <v>48</v>
      </c>
      <c r="B125" s="140">
        <v>203.62835870000001</v>
      </c>
      <c r="C125" s="140">
        <v>193.53</v>
      </c>
      <c r="D125" s="140">
        <v>259.45</v>
      </c>
      <c r="E125" s="140">
        <v>194.53</v>
      </c>
      <c r="F125" s="140">
        <v>221.28</v>
      </c>
      <c r="G125" s="140">
        <v>175.29</v>
      </c>
    </row>
    <row r="126" spans="1:7" s="4" customFormat="1" x14ac:dyDescent="0.35">
      <c r="A126" s="61" t="s">
        <v>11</v>
      </c>
      <c r="B126" s="140">
        <v>-392.15922099999989</v>
      </c>
      <c r="C126" s="140">
        <v>215.42</v>
      </c>
      <c r="D126" s="140">
        <v>6267.47</v>
      </c>
      <c r="E126" s="140">
        <v>1024.6199999999999</v>
      </c>
      <c r="F126" s="140">
        <v>1088.3800000000001</v>
      </c>
      <c r="G126" s="140">
        <v>1029.7</v>
      </c>
    </row>
    <row r="127" spans="1:7" x14ac:dyDescent="0.35">
      <c r="A127" s="61"/>
      <c r="B127" s="136"/>
      <c r="C127" s="136"/>
      <c r="D127" s="136"/>
      <c r="E127" s="136"/>
      <c r="F127" s="136"/>
      <c r="G127" s="136"/>
    </row>
    <row r="128" spans="1:7" x14ac:dyDescent="0.35">
      <c r="A128" s="72" t="s">
        <v>223</v>
      </c>
      <c r="B128" s="142"/>
      <c r="C128" s="142"/>
      <c r="D128" s="142"/>
      <c r="E128" s="142"/>
      <c r="F128" s="142"/>
      <c r="G128" s="142"/>
    </row>
    <row r="129" spans="1:8" x14ac:dyDescent="0.35">
      <c r="A129" s="66" t="s">
        <v>3</v>
      </c>
      <c r="B129" s="140">
        <v>1257.6550294999993</v>
      </c>
      <c r="C129" s="140">
        <v>1342.17</v>
      </c>
      <c r="D129" s="140">
        <v>1191.25</v>
      </c>
      <c r="E129" s="140">
        <v>1058.0899999999999</v>
      </c>
      <c r="F129" s="140">
        <v>963.41</v>
      </c>
      <c r="G129" s="140">
        <v>542.29999999999995</v>
      </c>
    </row>
    <row r="130" spans="1:8" ht="15" customHeight="1" x14ac:dyDescent="0.5">
      <c r="A130" s="121" t="s">
        <v>182</v>
      </c>
      <c r="B130" s="140"/>
      <c r="C130" s="140"/>
      <c r="D130" s="140"/>
      <c r="E130" s="140"/>
      <c r="F130" s="140"/>
      <c r="G130" s="140"/>
      <c r="H130" s="62"/>
    </row>
    <row r="131" spans="1:8" x14ac:dyDescent="0.35">
      <c r="A131" s="122" t="s">
        <v>250</v>
      </c>
      <c r="B131" s="143">
        <v>180.4436019</v>
      </c>
      <c r="C131" s="143">
        <v>186.03</v>
      </c>
      <c r="D131" s="143">
        <v>192.27</v>
      </c>
      <c r="E131" s="143">
        <v>221.77</v>
      </c>
      <c r="F131" s="143">
        <v>232.27</v>
      </c>
      <c r="G131" s="143">
        <v>244.15</v>
      </c>
    </row>
    <row r="132" spans="1:8" x14ac:dyDescent="0.35">
      <c r="A132" s="66" t="s">
        <v>209</v>
      </c>
      <c r="B132" s="140">
        <v>1438.0986313999992</v>
      </c>
      <c r="C132" s="131">
        <v>1528.2</v>
      </c>
      <c r="D132" s="140">
        <v>1383.52</v>
      </c>
      <c r="E132" s="140">
        <v>1279.8599999999999</v>
      </c>
      <c r="F132" s="140">
        <v>1195.69</v>
      </c>
      <c r="G132" s="140">
        <v>786.45</v>
      </c>
    </row>
    <row r="133" spans="1:8" x14ac:dyDescent="0.35">
      <c r="A133" s="119" t="s">
        <v>11</v>
      </c>
      <c r="B133" s="140">
        <v>-392.15922099999989</v>
      </c>
      <c r="C133" s="140">
        <v>215.42</v>
      </c>
      <c r="D133" s="140">
        <v>6267.47</v>
      </c>
      <c r="E133" s="140">
        <v>1024.6199999999999</v>
      </c>
      <c r="F133" s="140">
        <v>1088.3800000000001</v>
      </c>
      <c r="G133" s="140">
        <v>1029.7</v>
      </c>
    </row>
    <row r="134" spans="1:8" x14ac:dyDescent="0.35">
      <c r="A134" s="119" t="s">
        <v>223</v>
      </c>
      <c r="B134" s="144">
        <v>-0.27269285460499332</v>
      </c>
      <c r="C134" s="144">
        <v>0.14000000000000001</v>
      </c>
      <c r="D134" s="144">
        <v>4.53</v>
      </c>
      <c r="E134" s="144">
        <v>0.8</v>
      </c>
      <c r="F134" s="144">
        <v>0.91</v>
      </c>
      <c r="G134" s="144">
        <v>1.31</v>
      </c>
    </row>
    <row r="135" spans="1:8" ht="18" customHeight="1" x14ac:dyDescent="0.35">
      <c r="A135" s="123"/>
      <c r="B135" s="138"/>
      <c r="C135" s="138"/>
      <c r="D135" s="138"/>
      <c r="E135" s="138"/>
      <c r="F135" s="138"/>
      <c r="G135" s="138"/>
    </row>
    <row r="136" spans="1:8" x14ac:dyDescent="0.35">
      <c r="A136" s="67" t="s">
        <v>210</v>
      </c>
      <c r="B136" s="137"/>
      <c r="C136" s="137"/>
      <c r="D136" s="137"/>
      <c r="E136" s="137"/>
      <c r="F136" s="137"/>
      <c r="G136" s="137"/>
    </row>
    <row r="137" spans="1:8" x14ac:dyDescent="0.35">
      <c r="A137" s="61" t="s">
        <v>211</v>
      </c>
      <c r="B137" s="140">
        <v>1297.8998561158089</v>
      </c>
      <c r="C137" s="140">
        <v>1345.94</v>
      </c>
      <c r="D137" s="140">
        <v>1376.72</v>
      </c>
      <c r="E137" s="140">
        <v>1376.5</v>
      </c>
      <c r="F137" s="140">
        <v>1386.04</v>
      </c>
      <c r="G137" s="140">
        <v>1392.69</v>
      </c>
    </row>
    <row r="138" spans="1:8" x14ac:dyDescent="0.35">
      <c r="A138" s="61" t="s">
        <v>212</v>
      </c>
      <c r="B138" s="142">
        <v>1669.5447880727306</v>
      </c>
      <c r="C138" s="142">
        <v>1691.17</v>
      </c>
      <c r="D138" s="142">
        <v>1713.16</v>
      </c>
      <c r="E138" s="142">
        <v>1730.15</v>
      </c>
      <c r="F138" s="142">
        <v>1763.8</v>
      </c>
      <c r="G138" s="142">
        <v>1645.91</v>
      </c>
    </row>
    <row r="139" spans="1:8" x14ac:dyDescent="0.35">
      <c r="A139" s="61" t="s">
        <v>42</v>
      </c>
      <c r="B139" s="140">
        <v>-1456.7765702777206</v>
      </c>
      <c r="C139" s="140">
        <v>-1488.95</v>
      </c>
      <c r="D139" s="140">
        <v>-1480.8</v>
      </c>
      <c r="E139" s="140">
        <v>-1466.56</v>
      </c>
      <c r="F139" s="140">
        <v>-1489.46</v>
      </c>
      <c r="G139" s="140">
        <v>-1427.01</v>
      </c>
    </row>
    <row r="140" spans="1:8" x14ac:dyDescent="0.35">
      <c r="A140" s="119" t="s">
        <v>213</v>
      </c>
      <c r="B140" s="140">
        <v>1510.6680739108187</v>
      </c>
      <c r="C140" s="140">
        <v>1548.16</v>
      </c>
      <c r="D140" s="140">
        <v>1609.08</v>
      </c>
      <c r="E140" s="140">
        <v>1640.09</v>
      </c>
      <c r="F140" s="140">
        <v>1660.38</v>
      </c>
      <c r="G140" s="140">
        <v>1611.59</v>
      </c>
    </row>
    <row r="141" spans="1:8" x14ac:dyDescent="0.35">
      <c r="A141" s="119" t="s">
        <v>16</v>
      </c>
      <c r="B141" s="143">
        <v>9106.655636687552</v>
      </c>
      <c r="C141" s="143">
        <v>9385.14</v>
      </c>
      <c r="D141" s="143">
        <v>9414.16</v>
      </c>
      <c r="E141" s="143">
        <v>9280.94</v>
      </c>
      <c r="F141" s="143">
        <v>9122.85</v>
      </c>
      <c r="G141" s="143">
        <v>8090.73</v>
      </c>
    </row>
    <row r="142" spans="1:8" x14ac:dyDescent="0.35">
      <c r="A142" s="119" t="s">
        <v>214</v>
      </c>
      <c r="B142" s="141">
        <v>16.5886153400252</v>
      </c>
      <c r="C142" s="141">
        <v>16.5</v>
      </c>
      <c r="D142" s="141">
        <v>17.09</v>
      </c>
      <c r="E142" s="141">
        <v>17.670000000000002</v>
      </c>
      <c r="F142" s="141">
        <v>18.2</v>
      </c>
      <c r="G142" s="141">
        <v>19.920000000000002</v>
      </c>
    </row>
    <row r="144" spans="1:8" x14ac:dyDescent="0.35">
      <c r="F144" s="131"/>
    </row>
  </sheetData>
  <hyperlinks>
    <hyperlink ref="A2" location="Content!A1" display="Back to Content" xr:uid="{8D4E54D8-0C07-4739-8C56-F028D25A175E}"/>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8D3E-96D3-456A-967B-A61325996A67}">
  <dimension ref="A1:R144"/>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activeCell="I32" sqref="I32"/>
    </sheetView>
  </sheetViews>
  <sheetFormatPr defaultRowHeight="14.5" x14ac:dyDescent="0.35"/>
  <cols>
    <col min="1" max="1" width="64.7265625" customWidth="1"/>
    <col min="2" max="2" width="11.26953125" customWidth="1"/>
    <col min="3" max="3" width="9.26953125" bestFit="1" customWidth="1"/>
    <col min="4" max="4" width="9.1796875" bestFit="1" customWidth="1"/>
    <col min="5" max="5" width="8.7265625" bestFit="1" customWidth="1"/>
    <col min="6" max="6" width="9.26953125" bestFit="1" customWidth="1"/>
    <col min="7" max="7" width="8.7265625" bestFit="1" customWidth="1"/>
    <col min="8" max="8" width="9" customWidth="1"/>
    <col min="9" max="9" width="9.1796875" customWidth="1"/>
    <col min="10" max="10" width="12.1796875" customWidth="1"/>
    <col min="11" max="11" width="11.7265625" bestFit="1" customWidth="1"/>
    <col min="12" max="12" width="12" customWidth="1"/>
    <col min="13" max="13" width="11.7265625" customWidth="1"/>
    <col min="14" max="14" width="16.453125" customWidth="1"/>
    <col min="15" max="15" width="13.453125" customWidth="1"/>
    <col min="16" max="22" width="9.1796875" customWidth="1"/>
  </cols>
  <sheetData>
    <row r="1" spans="1:9" ht="21" x14ac:dyDescent="0.5">
      <c r="A1" s="63" t="s">
        <v>301</v>
      </c>
      <c r="B1" s="62"/>
      <c r="C1" s="62"/>
      <c r="D1" s="62"/>
      <c r="E1" s="62"/>
      <c r="F1" s="62"/>
      <c r="G1" s="62"/>
      <c r="H1" s="62"/>
    </row>
    <row r="2" spans="1:9" x14ac:dyDescent="0.35">
      <c r="A2" s="113" t="s">
        <v>220</v>
      </c>
      <c r="B2" s="113"/>
      <c r="C2" s="113"/>
      <c r="D2" s="113"/>
      <c r="E2" s="113"/>
      <c r="F2" s="113"/>
      <c r="G2" s="113"/>
      <c r="H2" s="113"/>
    </row>
    <row r="3" spans="1:9" ht="21" x14ac:dyDescent="0.5">
      <c r="A3" s="62"/>
      <c r="B3" s="62"/>
      <c r="C3" s="62"/>
      <c r="D3" s="62"/>
      <c r="E3" s="62"/>
      <c r="F3" s="62"/>
      <c r="G3" s="62"/>
      <c r="H3" s="62"/>
      <c r="I3" s="62"/>
    </row>
    <row r="4" spans="1:9" ht="85.5" customHeight="1" x14ac:dyDescent="0.35">
      <c r="A4" s="114" t="s">
        <v>175</v>
      </c>
      <c r="B4" s="114"/>
      <c r="C4" s="114"/>
      <c r="D4" s="114"/>
      <c r="E4" s="114"/>
      <c r="F4" s="114"/>
      <c r="G4" s="114"/>
      <c r="H4" s="114"/>
      <c r="I4" s="63"/>
    </row>
    <row r="5" spans="1:9" ht="15.75" customHeight="1" x14ac:dyDescent="0.35">
      <c r="A5" s="61"/>
      <c r="B5" s="61"/>
      <c r="C5" s="61"/>
      <c r="D5" s="136"/>
      <c r="E5" s="136"/>
      <c r="F5" s="136"/>
      <c r="G5" s="136"/>
      <c r="H5" s="136"/>
      <c r="I5" s="63"/>
    </row>
    <row r="6" spans="1:9" ht="29" x14ac:dyDescent="0.35">
      <c r="A6" s="31" t="s">
        <v>221</v>
      </c>
      <c r="B6" s="125" t="s">
        <v>264</v>
      </c>
      <c r="C6" s="125" t="s">
        <v>265</v>
      </c>
      <c r="D6" s="125" t="s">
        <v>259</v>
      </c>
      <c r="E6" s="125" t="s">
        <v>260</v>
      </c>
      <c r="F6" s="125" t="s">
        <v>261</v>
      </c>
      <c r="G6" s="125" t="s">
        <v>266</v>
      </c>
      <c r="H6" s="125" t="s">
        <v>262</v>
      </c>
      <c r="I6" s="125" t="s">
        <v>263</v>
      </c>
    </row>
    <row r="7" spans="1:9" x14ac:dyDescent="0.35">
      <c r="A7" s="4" t="s">
        <v>245</v>
      </c>
      <c r="B7" s="4"/>
      <c r="C7" s="4"/>
      <c r="D7" s="4"/>
      <c r="E7" s="4"/>
      <c r="F7" s="4"/>
      <c r="G7" s="4"/>
      <c r="H7" s="4"/>
      <c r="I7" s="4"/>
    </row>
    <row r="8" spans="1:9" x14ac:dyDescent="0.35">
      <c r="A8" s="4" t="s">
        <v>18</v>
      </c>
      <c r="B8" s="4"/>
      <c r="C8" s="4"/>
      <c r="D8" s="4"/>
      <c r="E8" s="4"/>
      <c r="F8" s="4"/>
      <c r="G8" s="4"/>
      <c r="H8" s="4"/>
      <c r="I8" s="4"/>
    </row>
    <row r="9" spans="1:9" x14ac:dyDescent="0.35">
      <c r="A9" s="61" t="s">
        <v>176</v>
      </c>
      <c r="B9" s="140">
        <v>7723.2357751999998</v>
      </c>
      <c r="C9" s="140">
        <v>8665.6546872999988</v>
      </c>
      <c r="D9" s="140">
        <v>2301.9899999999998</v>
      </c>
      <c r="E9" s="136">
        <v>4756.87</v>
      </c>
      <c r="F9" s="136">
        <v>6946.49</v>
      </c>
      <c r="G9" s="140">
        <v>9280.94</v>
      </c>
      <c r="H9" s="140">
        <v>2090.8200000000002</v>
      </c>
      <c r="I9" s="140">
        <v>3579.87</v>
      </c>
    </row>
    <row r="10" spans="1:9" x14ac:dyDescent="0.35">
      <c r="A10" s="61" t="s">
        <v>177</v>
      </c>
      <c r="B10" s="140">
        <v>6865.1745311000004</v>
      </c>
      <c r="C10" s="140">
        <v>7723.2357751999998</v>
      </c>
      <c r="D10" s="140">
        <v>1917.33</v>
      </c>
      <c r="E10" s="136">
        <v>4125.8500000000004</v>
      </c>
      <c r="F10" s="136">
        <v>6261</v>
      </c>
      <c r="G10" s="140">
        <v>8665.65</v>
      </c>
      <c r="H10" s="140">
        <v>2301.9899999999998</v>
      </c>
      <c r="I10" s="140">
        <v>4756.87</v>
      </c>
    </row>
    <row r="11" spans="1:9" x14ac:dyDescent="0.35">
      <c r="A11" s="61" t="s">
        <v>178</v>
      </c>
      <c r="B11" s="140">
        <v>858.06124409999939</v>
      </c>
      <c r="C11" s="140">
        <v>942.41891209999903</v>
      </c>
      <c r="D11" s="140">
        <v>384.65</v>
      </c>
      <c r="E11" s="136">
        <v>631.02</v>
      </c>
      <c r="F11" s="136">
        <v>685.49</v>
      </c>
      <c r="G11" s="140">
        <v>615.28</v>
      </c>
      <c r="H11" s="140">
        <v>-211.17</v>
      </c>
      <c r="I11" s="140">
        <v>-1177.01</v>
      </c>
    </row>
    <row r="12" spans="1:9" x14ac:dyDescent="0.35">
      <c r="A12" s="147" t="s">
        <v>179</v>
      </c>
      <c r="B12" s="148">
        <v>12.498753530779</v>
      </c>
      <c r="C12" s="148">
        <v>12.2023843312694</v>
      </c>
      <c r="D12" s="148">
        <v>20.059999999999999</v>
      </c>
      <c r="E12" s="149">
        <v>15.29</v>
      </c>
      <c r="F12" s="149">
        <v>10.95</v>
      </c>
      <c r="G12" s="148">
        <v>7.1</v>
      </c>
      <c r="H12" s="148">
        <v>-9.17</v>
      </c>
      <c r="I12" s="148">
        <v>-24.74</v>
      </c>
    </row>
    <row r="13" spans="1:9" x14ac:dyDescent="0.35">
      <c r="A13" s="116" t="s">
        <v>180</v>
      </c>
      <c r="B13" s="140"/>
      <c r="C13" s="140"/>
      <c r="D13" s="140"/>
      <c r="E13" s="116"/>
      <c r="F13" s="116"/>
      <c r="G13" s="140"/>
      <c r="H13" s="140"/>
      <c r="I13" s="140"/>
    </row>
    <row r="14" spans="1:9" x14ac:dyDescent="0.35">
      <c r="A14" s="118" t="s">
        <v>244</v>
      </c>
      <c r="B14" s="143">
        <v>-18</v>
      </c>
      <c r="C14" s="143">
        <v>-285.72199999999998</v>
      </c>
      <c r="D14" s="143">
        <v>-73.72</v>
      </c>
      <c r="E14" s="143">
        <v>-119.86</v>
      </c>
      <c r="F14" s="143">
        <v>-211.3</v>
      </c>
      <c r="G14" s="143">
        <v>-282.69</v>
      </c>
      <c r="H14" s="143">
        <v>-74.95</v>
      </c>
      <c r="I14" s="143">
        <v>-71.53</v>
      </c>
    </row>
    <row r="15" spans="1:9" x14ac:dyDescent="0.35">
      <c r="A15" s="118" t="s">
        <v>181</v>
      </c>
      <c r="B15" s="143">
        <v>-454</v>
      </c>
      <c r="C15" s="143">
        <v>-327.37</v>
      </c>
      <c r="D15" s="143">
        <v>-123.35</v>
      </c>
      <c r="E15" s="143">
        <v>-274.66000000000003</v>
      </c>
      <c r="F15" s="143">
        <v>-349.52</v>
      </c>
      <c r="G15" s="143">
        <v>-357.41</v>
      </c>
      <c r="H15" s="143">
        <v>-40.71</v>
      </c>
      <c r="I15" s="143">
        <v>-60.96</v>
      </c>
    </row>
    <row r="16" spans="1:9" ht="19.5" customHeight="1" x14ac:dyDescent="0.35">
      <c r="A16" s="119" t="s">
        <v>0</v>
      </c>
      <c r="B16" s="140">
        <v>386.06124409999939</v>
      </c>
      <c r="C16" s="140">
        <v>329.32691209999899</v>
      </c>
      <c r="D16" s="140">
        <v>187.58</v>
      </c>
      <c r="E16" s="140">
        <v>236.5</v>
      </c>
      <c r="F16" s="140">
        <v>124.68</v>
      </c>
      <c r="G16" s="140">
        <v>-24.82</v>
      </c>
      <c r="H16" s="140">
        <v>-326.82</v>
      </c>
      <c r="I16" s="140">
        <v>-1309.5</v>
      </c>
    </row>
    <row r="17" spans="1:10" x14ac:dyDescent="0.35">
      <c r="A17" s="119" t="s">
        <v>251</v>
      </c>
      <c r="B17" s="141">
        <v>5.6089095467092704</v>
      </c>
      <c r="C17" s="141">
        <v>4.1119604457485197</v>
      </c>
      <c r="D17" s="141">
        <v>9.42</v>
      </c>
      <c r="E17" s="141">
        <v>5.57</v>
      </c>
      <c r="F17" s="141">
        <v>1.93</v>
      </c>
      <c r="G17" s="141">
        <v>-0.28000000000000003</v>
      </c>
      <c r="H17" s="141">
        <v>-13.75</v>
      </c>
      <c r="I17" s="141">
        <v>-27.12</v>
      </c>
    </row>
    <row r="18" spans="1:10" x14ac:dyDescent="0.35">
      <c r="A18" s="61" t="s">
        <v>252</v>
      </c>
      <c r="B18" s="139">
        <v>6.5959610634897601</v>
      </c>
      <c r="C18" s="139">
        <v>4.0875265326507702</v>
      </c>
      <c r="D18" s="139">
        <v>6.2</v>
      </c>
      <c r="E18" s="139">
        <v>6.47</v>
      </c>
      <c r="F18" s="139">
        <v>5.4</v>
      </c>
      <c r="G18" s="139">
        <v>3.99</v>
      </c>
      <c r="H18" s="139">
        <v>1.71</v>
      </c>
      <c r="I18" s="139">
        <v>1.26</v>
      </c>
    </row>
    <row r="19" spans="1:10" x14ac:dyDescent="0.35">
      <c r="A19" s="66" t="s">
        <v>253</v>
      </c>
      <c r="B19" s="144">
        <v>0.29388292057993098</v>
      </c>
      <c r="C19" s="144">
        <v>4.0028973528701304</v>
      </c>
      <c r="D19" s="144">
        <v>4.4400000000000004</v>
      </c>
      <c r="E19" s="144">
        <v>3.25</v>
      </c>
      <c r="F19" s="144">
        <v>3.62</v>
      </c>
      <c r="G19" s="144">
        <v>3.38</v>
      </c>
      <c r="H19" s="144">
        <v>2.86</v>
      </c>
      <c r="I19" s="144">
        <v>1.1100000000000001</v>
      </c>
    </row>
    <row r="20" spans="1:10" x14ac:dyDescent="0.35">
      <c r="A20" s="117"/>
      <c r="B20" s="143"/>
      <c r="C20" s="143"/>
      <c r="D20" s="143"/>
      <c r="E20" s="117"/>
      <c r="F20" s="117"/>
      <c r="G20" s="117"/>
      <c r="H20" s="117"/>
      <c r="I20" s="117"/>
      <c r="J20" s="65"/>
    </row>
    <row r="21" spans="1:10" x14ac:dyDescent="0.35">
      <c r="A21" s="63" t="s">
        <v>14</v>
      </c>
      <c r="B21" s="139"/>
      <c r="C21" s="139"/>
      <c r="D21" s="139"/>
      <c r="E21" s="139"/>
      <c r="F21" s="139"/>
      <c r="G21" s="139"/>
      <c r="H21" s="139"/>
      <c r="I21" s="139"/>
    </row>
    <row r="22" spans="1:10" x14ac:dyDescent="0.35">
      <c r="A22" s="115" t="s">
        <v>176</v>
      </c>
      <c r="B22" s="136">
        <v>4922.1987294</v>
      </c>
      <c r="C22" s="136">
        <v>5398.3891348000006</v>
      </c>
      <c r="D22" s="136">
        <v>1455.79</v>
      </c>
      <c r="E22" s="136">
        <v>3074.66</v>
      </c>
      <c r="F22" s="136">
        <v>4489.96</v>
      </c>
      <c r="G22" s="136">
        <v>5894.78</v>
      </c>
      <c r="H22" s="136">
        <v>1242.71</v>
      </c>
      <c r="I22" s="136">
        <v>2081.08</v>
      </c>
    </row>
    <row r="23" spans="1:10" x14ac:dyDescent="0.35">
      <c r="A23" s="120" t="s">
        <v>177</v>
      </c>
      <c r="B23" s="136">
        <v>4224.8864843000001</v>
      </c>
      <c r="C23" s="136">
        <v>4922.1987294</v>
      </c>
      <c r="D23" s="136">
        <v>1191.6600000000001</v>
      </c>
      <c r="E23" s="136">
        <v>2609.66</v>
      </c>
      <c r="F23" s="136">
        <v>3943.3</v>
      </c>
      <c r="G23" s="136">
        <v>5398.39</v>
      </c>
      <c r="H23" s="136">
        <v>1455.79</v>
      </c>
      <c r="I23" s="136">
        <v>3074.66</v>
      </c>
    </row>
    <row r="24" spans="1:10" x14ac:dyDescent="0.35">
      <c r="A24" s="120" t="s">
        <v>256</v>
      </c>
      <c r="B24" s="142">
        <v>697.31224509999993</v>
      </c>
      <c r="C24" s="142">
        <v>476.1904054000006</v>
      </c>
      <c r="D24" s="142">
        <v>264.13</v>
      </c>
      <c r="E24" s="142">
        <v>465</v>
      </c>
      <c r="F24" s="142">
        <v>546.66</v>
      </c>
      <c r="G24" s="142">
        <v>496.39</v>
      </c>
      <c r="H24" s="142">
        <v>-213.07</v>
      </c>
      <c r="I24" s="142">
        <v>-993.58</v>
      </c>
    </row>
    <row r="25" spans="1:10" x14ac:dyDescent="0.35">
      <c r="A25" s="120" t="s">
        <v>254</v>
      </c>
      <c r="B25" s="139">
        <v>16.5048752834251</v>
      </c>
      <c r="C25" s="139">
        <v>9.6743433489538706</v>
      </c>
      <c r="D25" s="139">
        <v>22.16</v>
      </c>
      <c r="E25" s="139">
        <v>17.82</v>
      </c>
      <c r="F25" s="139">
        <v>13.86</v>
      </c>
      <c r="G25" s="139">
        <v>9.1999999999999993</v>
      </c>
      <c r="H25" s="139">
        <v>-14.64</v>
      </c>
      <c r="I25" s="139">
        <v>-32.32</v>
      </c>
    </row>
    <row r="26" spans="1:10" x14ac:dyDescent="0.35">
      <c r="A26" s="116" t="s">
        <v>180</v>
      </c>
      <c r="B26" s="136"/>
      <c r="C26" s="136"/>
      <c r="D26" s="136"/>
      <c r="E26" s="136"/>
      <c r="F26" s="136"/>
      <c r="G26" s="136"/>
      <c r="H26" s="136"/>
      <c r="I26" s="136"/>
    </row>
    <row r="27" spans="1:10" x14ac:dyDescent="0.35">
      <c r="A27" s="118" t="s">
        <v>244</v>
      </c>
      <c r="B27" s="143">
        <v>-16</v>
      </c>
      <c r="C27" s="143">
        <v>-198</v>
      </c>
      <c r="D27" s="143">
        <v>-50.95</v>
      </c>
      <c r="E27" s="143">
        <v>-85.14</v>
      </c>
      <c r="F27" s="143">
        <v>-150.5</v>
      </c>
      <c r="G27" s="143">
        <v>-198.71</v>
      </c>
      <c r="H27" s="143">
        <v>-54.55</v>
      </c>
      <c r="I27" s="143">
        <v>-52.94</v>
      </c>
    </row>
    <row r="28" spans="1:10" x14ac:dyDescent="0.35">
      <c r="A28" s="118" t="s">
        <v>181</v>
      </c>
      <c r="B28" s="136">
        <v>-454</v>
      </c>
      <c r="C28" s="136">
        <v>-135</v>
      </c>
      <c r="D28" s="136">
        <v>-75.87</v>
      </c>
      <c r="E28" s="136">
        <v>-189.54</v>
      </c>
      <c r="F28" s="136">
        <v>-304.52</v>
      </c>
      <c r="G28" s="136">
        <v>-357.41</v>
      </c>
      <c r="H28" s="136">
        <v>-40.71</v>
      </c>
      <c r="I28" s="136">
        <v>-60.96</v>
      </c>
    </row>
    <row r="29" spans="1:10" x14ac:dyDescent="0.35">
      <c r="A29" s="120" t="s">
        <v>0</v>
      </c>
      <c r="B29" s="136">
        <v>227.31224509999993</v>
      </c>
      <c r="C29" s="136">
        <v>143.1904054000006</v>
      </c>
      <c r="D29" s="136">
        <v>137.31</v>
      </c>
      <c r="E29" s="136">
        <v>190.31</v>
      </c>
      <c r="F29" s="136">
        <v>91.64</v>
      </c>
      <c r="G29" s="136">
        <v>-59.73</v>
      </c>
      <c r="H29" s="136">
        <v>-308.33</v>
      </c>
      <c r="I29" s="136">
        <v>-1107.48</v>
      </c>
    </row>
    <row r="30" spans="1:10" x14ac:dyDescent="0.35">
      <c r="A30" s="115" t="s">
        <v>222</v>
      </c>
      <c r="B30" s="139">
        <v>5.3586102098066899</v>
      </c>
      <c r="C30" s="139">
        <v>2.7966876054687599</v>
      </c>
      <c r="D30" s="139">
        <v>11.04</v>
      </c>
      <c r="E30" s="139">
        <v>7.06</v>
      </c>
      <c r="F30" s="139">
        <v>2.2400000000000002</v>
      </c>
      <c r="G30" s="139">
        <v>-1.07</v>
      </c>
      <c r="H30" s="139">
        <v>-20.41</v>
      </c>
      <c r="I30" s="139">
        <v>-35.409999999999997</v>
      </c>
    </row>
    <row r="31" spans="1:10" x14ac:dyDescent="0.35">
      <c r="A31" s="115" t="s">
        <v>252</v>
      </c>
      <c r="B31" s="139">
        <v>10.7024988213107</v>
      </c>
      <c r="C31" s="139">
        <v>2.63671875</v>
      </c>
      <c r="D31" s="139">
        <v>6.11</v>
      </c>
      <c r="E31" s="139">
        <v>7.03</v>
      </c>
      <c r="F31" s="139">
        <v>7.44</v>
      </c>
      <c r="G31" s="139">
        <v>6.39</v>
      </c>
      <c r="H31" s="139">
        <v>2.7</v>
      </c>
      <c r="I31" s="139">
        <v>1.95</v>
      </c>
    </row>
    <row r="32" spans="1:10" x14ac:dyDescent="0.35">
      <c r="A32" s="68" t="s">
        <v>255</v>
      </c>
      <c r="B32" s="145">
        <v>0.44376625230773997</v>
      </c>
      <c r="C32" s="145">
        <v>4.2409369934851</v>
      </c>
      <c r="D32" s="145">
        <v>5.0199999999999996</v>
      </c>
      <c r="E32" s="145">
        <v>3.72</v>
      </c>
      <c r="F32" s="145">
        <v>4.1900000000000004</v>
      </c>
      <c r="G32" s="145">
        <v>3.88</v>
      </c>
      <c r="H32" s="145">
        <v>3.08</v>
      </c>
      <c r="I32" s="145">
        <v>1.1499999999999999</v>
      </c>
    </row>
    <row r="33" spans="1:9" x14ac:dyDescent="0.35">
      <c r="A33" s="68"/>
      <c r="B33" s="145"/>
      <c r="C33" s="145"/>
      <c r="D33" s="145"/>
      <c r="E33" s="145"/>
      <c r="F33" s="145"/>
      <c r="G33" s="145"/>
      <c r="H33" s="145"/>
      <c r="I33" s="145"/>
    </row>
    <row r="34" spans="1:9" x14ac:dyDescent="0.35">
      <c r="A34" s="63" t="s">
        <v>17</v>
      </c>
      <c r="B34" s="136"/>
      <c r="C34" s="136"/>
      <c r="D34" s="136"/>
      <c r="E34" s="136"/>
      <c r="F34" s="136"/>
      <c r="G34" s="136"/>
      <c r="H34" s="136"/>
      <c r="I34" s="136"/>
    </row>
    <row r="35" spans="1:9" x14ac:dyDescent="0.35">
      <c r="A35" s="150" t="s">
        <v>176</v>
      </c>
      <c r="B35" s="143">
        <v>2801.0370458000002</v>
      </c>
      <c r="C35" s="143">
        <v>3267.2655525</v>
      </c>
      <c r="D35" s="143">
        <v>846.2</v>
      </c>
      <c r="E35" s="143">
        <v>1682.21</v>
      </c>
      <c r="F35" s="143">
        <v>2456.5300000000002</v>
      </c>
      <c r="G35" s="143">
        <v>3386.16</v>
      </c>
      <c r="H35" s="143">
        <v>848.11</v>
      </c>
      <c r="I35" s="143">
        <v>1498.79</v>
      </c>
    </row>
    <row r="36" spans="1:9" x14ac:dyDescent="0.35">
      <c r="A36" s="150" t="s">
        <v>177</v>
      </c>
      <c r="B36" s="140">
        <v>2640.2880468000003</v>
      </c>
      <c r="C36" s="140">
        <v>2801.0370458000002</v>
      </c>
      <c r="D36" s="140">
        <v>725.68</v>
      </c>
      <c r="E36" s="140">
        <v>1516.19</v>
      </c>
      <c r="F36" s="140">
        <v>2317.6999999999998</v>
      </c>
      <c r="G36" s="140">
        <v>3267.27</v>
      </c>
      <c r="H36" s="140">
        <v>846.2</v>
      </c>
      <c r="I36" s="140">
        <v>1682.21</v>
      </c>
    </row>
    <row r="37" spans="1:9" x14ac:dyDescent="0.35">
      <c r="A37" s="150" t="s">
        <v>256</v>
      </c>
      <c r="B37" s="140">
        <v>160.74899899999991</v>
      </c>
      <c r="C37" s="140">
        <v>466.2285066999998</v>
      </c>
      <c r="D37" s="140">
        <v>120.52</v>
      </c>
      <c r="E37" s="140">
        <v>166.02</v>
      </c>
      <c r="F37" s="140">
        <v>138.83000000000001</v>
      </c>
      <c r="G37" s="140">
        <v>118.89</v>
      </c>
      <c r="H37" s="140">
        <v>1.91</v>
      </c>
      <c r="I37" s="140">
        <v>-183.42</v>
      </c>
    </row>
    <row r="38" spans="1:9" x14ac:dyDescent="0.35">
      <c r="A38" s="150" t="s">
        <v>254</v>
      </c>
      <c r="B38" s="144">
        <v>6.0883129473250399</v>
      </c>
      <c r="C38" s="144">
        <v>16.644853283860801</v>
      </c>
      <c r="D38" s="144">
        <v>16.61</v>
      </c>
      <c r="E38" s="142">
        <v>10.95</v>
      </c>
      <c r="F38" s="144">
        <v>5.99</v>
      </c>
      <c r="G38" s="144">
        <v>3.64</v>
      </c>
      <c r="H38" s="144">
        <v>0.23</v>
      </c>
      <c r="I38" s="144">
        <v>-10.9</v>
      </c>
    </row>
    <row r="39" spans="1:9" x14ac:dyDescent="0.35">
      <c r="A39" s="121" t="s">
        <v>180</v>
      </c>
      <c r="B39" s="140"/>
      <c r="C39" s="140"/>
      <c r="D39" s="140"/>
      <c r="E39" s="140"/>
      <c r="F39" s="140"/>
      <c r="G39" s="140"/>
      <c r="H39" s="140"/>
      <c r="I39" s="140"/>
    </row>
    <row r="40" spans="1:9" x14ac:dyDescent="0.35">
      <c r="A40" s="122" t="s">
        <v>244</v>
      </c>
      <c r="B40" s="140">
        <v>-2</v>
      </c>
      <c r="C40" s="140">
        <v>-88.4</v>
      </c>
      <c r="D40" s="140">
        <v>-22.77</v>
      </c>
      <c r="E40" s="140">
        <v>-34.72</v>
      </c>
      <c r="F40" s="140">
        <v>-60.8</v>
      </c>
      <c r="G40" s="140">
        <v>-83.98</v>
      </c>
      <c r="H40" s="140">
        <v>-20.399999999999999</v>
      </c>
      <c r="I40" s="140">
        <v>-18.59</v>
      </c>
    </row>
    <row r="41" spans="1:9" x14ac:dyDescent="0.35">
      <c r="A41" s="122" t="s">
        <v>181</v>
      </c>
      <c r="B41" s="143">
        <v>0</v>
      </c>
      <c r="C41" s="143">
        <v>-192.4</v>
      </c>
      <c r="D41" s="143">
        <v>-47.48</v>
      </c>
      <c r="E41" s="143">
        <v>-85.11</v>
      </c>
      <c r="F41" s="143">
        <v>-45</v>
      </c>
      <c r="G41" s="143">
        <v>0</v>
      </c>
      <c r="H41" s="143">
        <v>0</v>
      </c>
      <c r="I41" s="143">
        <v>0</v>
      </c>
    </row>
    <row r="42" spans="1:9" x14ac:dyDescent="0.35">
      <c r="A42" s="61" t="s">
        <v>0</v>
      </c>
      <c r="B42" s="140">
        <v>158.74899899999991</v>
      </c>
      <c r="C42" s="140">
        <v>185.42850669999982</v>
      </c>
      <c r="D42" s="140">
        <v>50.27</v>
      </c>
      <c r="E42" s="140">
        <v>46.19</v>
      </c>
      <c r="F42" s="140">
        <v>33.03</v>
      </c>
      <c r="G42" s="140">
        <v>34.909999999999997</v>
      </c>
      <c r="H42" s="140">
        <v>-18.489999999999998</v>
      </c>
      <c r="I42" s="140">
        <v>-202.01</v>
      </c>
    </row>
    <row r="43" spans="1:9" x14ac:dyDescent="0.35">
      <c r="A43" s="61" t="s">
        <v>222</v>
      </c>
      <c r="B43" s="144">
        <v>6.0086676381529101</v>
      </c>
      <c r="C43" s="144">
        <v>6.4184322152993998</v>
      </c>
      <c r="D43" s="144">
        <v>6.72</v>
      </c>
      <c r="E43" s="144">
        <v>2.98</v>
      </c>
      <c r="F43" s="144">
        <v>1.39</v>
      </c>
      <c r="G43" s="144">
        <v>1.04</v>
      </c>
      <c r="H43" s="144">
        <v>-2.13</v>
      </c>
      <c r="I43" s="144">
        <v>-11.88</v>
      </c>
    </row>
    <row r="44" spans="1:9" x14ac:dyDescent="0.35">
      <c r="A44" s="61" t="s">
        <v>252</v>
      </c>
      <c r="B44" s="141">
        <v>0</v>
      </c>
      <c r="C44" s="141">
        <v>6.65974385600554</v>
      </c>
      <c r="D44" s="141">
        <v>6.34</v>
      </c>
      <c r="E44" s="141">
        <v>5.49</v>
      </c>
      <c r="F44" s="141">
        <v>1.89</v>
      </c>
      <c r="G44" s="141">
        <v>0</v>
      </c>
      <c r="H44" s="141">
        <v>0</v>
      </c>
      <c r="I44" s="141">
        <v>0</v>
      </c>
    </row>
    <row r="45" spans="1:9" x14ac:dyDescent="0.35">
      <c r="A45" s="61" t="s">
        <v>255</v>
      </c>
      <c r="B45" s="141">
        <v>7.9645309172132098E-2</v>
      </c>
      <c r="C45" s="141">
        <v>3.5666772125558901</v>
      </c>
      <c r="D45" s="141">
        <v>3.55</v>
      </c>
      <c r="E45" s="141">
        <v>2.48</v>
      </c>
      <c r="F45" s="141">
        <v>2.71</v>
      </c>
      <c r="G45" s="141">
        <v>2.6</v>
      </c>
      <c r="H45" s="141">
        <v>2.36</v>
      </c>
      <c r="I45" s="141">
        <v>0.97</v>
      </c>
    </row>
    <row r="46" spans="1:9" x14ac:dyDescent="0.35">
      <c r="A46" s="68"/>
      <c r="B46" s="137"/>
      <c r="C46" s="137"/>
      <c r="D46" s="137"/>
      <c r="E46" s="137"/>
      <c r="F46" s="137"/>
      <c r="G46" s="137"/>
      <c r="H46" s="136"/>
      <c r="I46" s="136"/>
    </row>
    <row r="47" spans="1:9" x14ac:dyDescent="0.35">
      <c r="A47" s="146" t="s">
        <v>246</v>
      </c>
      <c r="B47" s="137"/>
      <c r="C47" s="137"/>
      <c r="D47" s="137"/>
      <c r="E47" s="137"/>
      <c r="F47" s="137"/>
      <c r="G47" s="137"/>
      <c r="H47" s="136"/>
      <c r="I47" s="136"/>
    </row>
    <row r="48" spans="1:9" ht="14.25" customHeight="1" x14ac:dyDescent="0.35">
      <c r="A48" s="63" t="s">
        <v>14</v>
      </c>
      <c r="B48" s="136"/>
      <c r="C48" s="136"/>
      <c r="D48" s="136"/>
      <c r="E48" s="136"/>
      <c r="F48" s="136"/>
      <c r="G48" s="136"/>
      <c r="H48" s="136"/>
      <c r="I48" s="136"/>
    </row>
    <row r="49" spans="1:18" x14ac:dyDescent="0.35">
      <c r="A49" s="66" t="s">
        <v>15</v>
      </c>
      <c r="B49" s="142">
        <v>572.34993159999976</v>
      </c>
      <c r="C49" s="142">
        <v>599.31778129999975</v>
      </c>
      <c r="D49" s="142">
        <v>172.57</v>
      </c>
      <c r="E49" s="142">
        <v>405.89</v>
      </c>
      <c r="F49" s="142">
        <v>450.43</v>
      </c>
      <c r="G49" s="142">
        <v>522.27</v>
      </c>
      <c r="H49" s="142">
        <v>86.61</v>
      </c>
      <c r="I49" s="142">
        <v>11.55</v>
      </c>
    </row>
    <row r="50" spans="1:18" x14ac:dyDescent="0.35">
      <c r="A50" s="121" t="s">
        <v>182</v>
      </c>
      <c r="B50" s="140"/>
      <c r="C50" s="140"/>
      <c r="D50" s="140"/>
      <c r="E50" s="140"/>
      <c r="F50" s="140"/>
      <c r="G50" s="140"/>
      <c r="H50" s="140"/>
      <c r="I50" s="140"/>
    </row>
    <row r="51" spans="1:18" x14ac:dyDescent="0.35">
      <c r="A51" s="122" t="s">
        <v>183</v>
      </c>
      <c r="B51" s="140">
        <v>34.438132199999998</v>
      </c>
      <c r="C51" s="140">
        <v>29.613285099999999</v>
      </c>
      <c r="D51" s="140">
        <v>10.08</v>
      </c>
      <c r="E51" s="140">
        <v>21.99</v>
      </c>
      <c r="F51" s="140">
        <v>35.28</v>
      </c>
      <c r="G51" s="140">
        <v>45.4</v>
      </c>
      <c r="H51" s="140">
        <v>11.98</v>
      </c>
      <c r="I51" s="140">
        <v>22.55</v>
      </c>
    </row>
    <row r="52" spans="1:18" x14ac:dyDescent="0.35">
      <c r="A52" s="66" t="s">
        <v>3</v>
      </c>
      <c r="B52" s="143">
        <v>606.78806379999969</v>
      </c>
      <c r="C52" s="143">
        <v>628.93106639999974</v>
      </c>
      <c r="D52" s="143">
        <v>182.65</v>
      </c>
      <c r="E52" s="143">
        <v>427.87</v>
      </c>
      <c r="F52" s="143">
        <v>485.71</v>
      </c>
      <c r="G52" s="143">
        <v>567.66999999999996</v>
      </c>
      <c r="H52" s="143">
        <v>98.59</v>
      </c>
      <c r="I52" s="143">
        <v>34.1</v>
      </c>
    </row>
    <row r="53" spans="1:18" x14ac:dyDescent="0.35">
      <c r="A53" s="66" t="s">
        <v>176</v>
      </c>
      <c r="B53" s="140">
        <v>4922.1987294</v>
      </c>
      <c r="C53" s="140">
        <v>5398.3891348000006</v>
      </c>
      <c r="D53" s="140">
        <v>1455.79</v>
      </c>
      <c r="E53" s="140">
        <v>3074.66</v>
      </c>
      <c r="F53" s="140">
        <v>4489.96</v>
      </c>
      <c r="G53" s="140">
        <v>5894.78</v>
      </c>
      <c r="H53" s="140">
        <v>1242.71</v>
      </c>
      <c r="I53" s="140">
        <v>2081.08</v>
      </c>
    </row>
    <row r="54" spans="1:18" x14ac:dyDescent="0.35">
      <c r="A54" s="66" t="s">
        <v>257</v>
      </c>
      <c r="B54" s="144">
        <v>11.627932212110577</v>
      </c>
      <c r="C54" s="144">
        <v>11.101789188122392</v>
      </c>
      <c r="D54" s="144">
        <v>11.85</v>
      </c>
      <c r="E54" s="144">
        <v>13.2</v>
      </c>
      <c r="F54" s="144">
        <v>10.029999999999999</v>
      </c>
      <c r="G54" s="144">
        <v>8.86</v>
      </c>
      <c r="H54" s="144">
        <v>6.97</v>
      </c>
      <c r="I54" s="144">
        <v>0.56000000000000005</v>
      </c>
    </row>
    <row r="55" spans="1:18" x14ac:dyDescent="0.35">
      <c r="A55" s="66" t="s">
        <v>59</v>
      </c>
      <c r="B55" s="141">
        <v>12.327581578039316</v>
      </c>
      <c r="C55" s="141">
        <v>11.650346996026627</v>
      </c>
      <c r="D55" s="141">
        <v>12.55</v>
      </c>
      <c r="E55" s="141">
        <v>13.92</v>
      </c>
      <c r="F55" s="141">
        <v>10.82</v>
      </c>
      <c r="G55" s="141">
        <v>9.6300000000000008</v>
      </c>
      <c r="H55" s="141">
        <v>7.93</v>
      </c>
      <c r="I55" s="141">
        <v>1.64</v>
      </c>
    </row>
    <row r="56" spans="1:18" x14ac:dyDescent="0.35">
      <c r="A56" s="69"/>
      <c r="B56" s="142"/>
      <c r="C56" s="142"/>
      <c r="D56" s="142"/>
      <c r="E56" s="142"/>
      <c r="F56" s="142"/>
      <c r="G56" s="142"/>
      <c r="H56" s="142"/>
      <c r="I56" s="142"/>
    </row>
    <row r="57" spans="1:18" x14ac:dyDescent="0.35">
      <c r="A57" s="63" t="s">
        <v>17</v>
      </c>
      <c r="B57" s="143"/>
      <c r="C57" s="143"/>
      <c r="D57" s="143"/>
      <c r="E57" s="143"/>
      <c r="F57" s="143"/>
      <c r="G57" s="143"/>
      <c r="H57" s="143"/>
      <c r="I57" s="143"/>
      <c r="J57" s="70"/>
    </row>
    <row r="58" spans="1:18" x14ac:dyDescent="0.35">
      <c r="A58" s="61" t="s">
        <v>15</v>
      </c>
      <c r="B58" s="140">
        <v>499.30837090000011</v>
      </c>
      <c r="C58" s="140">
        <v>557.89216919999944</v>
      </c>
      <c r="D58" s="140">
        <v>133.96</v>
      </c>
      <c r="E58" s="140">
        <v>302.51</v>
      </c>
      <c r="F58" s="140">
        <v>373.9</v>
      </c>
      <c r="G58" s="140">
        <v>487.88</v>
      </c>
      <c r="H58" s="140">
        <v>146.38</v>
      </c>
      <c r="I58" s="140">
        <v>230.72</v>
      </c>
    </row>
    <row r="59" spans="1:18" x14ac:dyDescent="0.35">
      <c r="A59" s="121" t="s">
        <v>182</v>
      </c>
      <c r="B59" s="142"/>
      <c r="C59" s="142"/>
      <c r="D59" s="142"/>
      <c r="E59" s="142"/>
      <c r="F59" s="142"/>
      <c r="G59" s="142"/>
      <c r="H59" s="142"/>
      <c r="I59" s="142"/>
    </row>
    <row r="60" spans="1:18" x14ac:dyDescent="0.35">
      <c r="A60" s="122" t="s">
        <v>183</v>
      </c>
      <c r="B60" s="140">
        <v>2.8409887</v>
      </c>
      <c r="C60" s="140">
        <v>15.5278528</v>
      </c>
      <c r="D60" s="140">
        <v>4.43</v>
      </c>
      <c r="E60" s="140">
        <v>9.2200000000000006</v>
      </c>
      <c r="F60" s="140">
        <v>13.57</v>
      </c>
      <c r="G60" s="140">
        <v>19.559999999999999</v>
      </c>
      <c r="H60" s="140">
        <v>3.84</v>
      </c>
      <c r="I60" s="140">
        <v>7.66</v>
      </c>
    </row>
    <row r="61" spans="1:18" x14ac:dyDescent="0.35">
      <c r="A61" s="117" t="s">
        <v>3</v>
      </c>
      <c r="B61" s="140">
        <v>502.14935959999991</v>
      </c>
      <c r="C61" s="140">
        <v>573.42002199999922</v>
      </c>
      <c r="D61" s="140">
        <v>138.38999999999999</v>
      </c>
      <c r="E61" s="140">
        <v>311.73</v>
      </c>
      <c r="F61" s="140">
        <v>387.47</v>
      </c>
      <c r="G61" s="140">
        <v>507.44</v>
      </c>
      <c r="H61" s="140">
        <v>150.22</v>
      </c>
      <c r="I61" s="140">
        <v>238.38</v>
      </c>
    </row>
    <row r="62" spans="1:18" s="64" customFormat="1" x14ac:dyDescent="0.35">
      <c r="A62" s="117" t="s">
        <v>176</v>
      </c>
      <c r="B62" s="140">
        <v>2801.0370458000002</v>
      </c>
      <c r="C62" s="140">
        <v>3267.2655525</v>
      </c>
      <c r="D62" s="140">
        <v>846.2</v>
      </c>
      <c r="E62" s="140">
        <v>1682.21</v>
      </c>
      <c r="F62" s="140">
        <v>2456.5300000000002</v>
      </c>
      <c r="G62" s="140">
        <v>3386.16</v>
      </c>
      <c r="H62" s="140">
        <v>848.11</v>
      </c>
      <c r="I62" s="140">
        <v>1498.79</v>
      </c>
      <c r="J62"/>
      <c r="K62"/>
      <c r="L62"/>
      <c r="M62"/>
      <c r="N62"/>
      <c r="O62"/>
      <c r="P62"/>
      <c r="Q62"/>
      <c r="R62"/>
    </row>
    <row r="63" spans="1:18" s="64" customFormat="1" x14ac:dyDescent="0.35">
      <c r="A63" s="66" t="s">
        <v>257</v>
      </c>
      <c r="B63" s="141">
        <v>17.825839599254369</v>
      </c>
      <c r="C63" s="141">
        <v>17.075201272609121</v>
      </c>
      <c r="D63" s="141">
        <v>15.83</v>
      </c>
      <c r="E63" s="141">
        <v>17.98</v>
      </c>
      <c r="F63" s="141">
        <v>15.22</v>
      </c>
      <c r="G63" s="141">
        <v>14.41</v>
      </c>
      <c r="H63" s="141">
        <v>17.260000000000002</v>
      </c>
      <c r="I63" s="141">
        <v>15.39</v>
      </c>
      <c r="J63"/>
      <c r="K63"/>
      <c r="L63"/>
      <c r="M63"/>
      <c r="N63"/>
      <c r="O63"/>
      <c r="P63"/>
      <c r="Q63"/>
      <c r="R63"/>
    </row>
    <row r="64" spans="1:18" s="64" customFormat="1" x14ac:dyDescent="0.35">
      <c r="A64" s="66" t="s">
        <v>59</v>
      </c>
      <c r="B64" s="144">
        <v>17.927265915777337</v>
      </c>
      <c r="C64" s="144">
        <v>17.550456575567843</v>
      </c>
      <c r="D64" s="144">
        <v>16.350000000000001</v>
      </c>
      <c r="E64" s="144">
        <v>18.53</v>
      </c>
      <c r="F64" s="144">
        <v>15.77</v>
      </c>
      <c r="G64" s="144">
        <v>14.99</v>
      </c>
      <c r="H64" s="144">
        <v>17.71</v>
      </c>
      <c r="I64" s="144">
        <v>15.9</v>
      </c>
      <c r="J64"/>
      <c r="K64"/>
      <c r="L64"/>
      <c r="M64"/>
      <c r="N64"/>
      <c r="O64"/>
      <c r="P64"/>
      <c r="Q64"/>
      <c r="R64"/>
    </row>
    <row r="65" spans="1:18" s="64" customFormat="1" ht="17.25" customHeight="1" x14ac:dyDescent="0.35">
      <c r="A65" s="61"/>
      <c r="B65" s="140"/>
      <c r="C65" s="140"/>
      <c r="D65" s="140"/>
      <c r="E65" s="140"/>
      <c r="F65" s="140"/>
      <c r="G65" s="140"/>
      <c r="H65" s="140"/>
      <c r="I65" s="140"/>
      <c r="J65" s="65"/>
      <c r="K65"/>
      <c r="L65"/>
      <c r="M65"/>
      <c r="N65"/>
      <c r="O65"/>
      <c r="P65"/>
      <c r="Q65"/>
      <c r="R65"/>
    </row>
    <row r="66" spans="1:18" s="64" customFormat="1" ht="17.25" customHeight="1" x14ac:dyDescent="0.35">
      <c r="A66" s="72" t="s">
        <v>184</v>
      </c>
      <c r="B66" s="142"/>
      <c r="C66" s="142"/>
      <c r="D66" s="142"/>
      <c r="E66" s="142"/>
      <c r="F66" s="142"/>
      <c r="G66" s="142"/>
      <c r="H66" s="142"/>
      <c r="I66" s="142"/>
      <c r="J66" s="65"/>
      <c r="K66"/>
      <c r="L66"/>
      <c r="M66"/>
      <c r="N66"/>
      <c r="O66"/>
      <c r="P66"/>
      <c r="Q66"/>
      <c r="R66"/>
    </row>
    <row r="67" spans="1:18" s="64" customFormat="1" x14ac:dyDescent="0.35">
      <c r="A67" s="66" t="s">
        <v>15</v>
      </c>
      <c r="B67" s="140">
        <v>-11.239348</v>
      </c>
      <c r="C67" s="140">
        <v>-14.212343599999997</v>
      </c>
      <c r="D67" s="140">
        <v>-5.35</v>
      </c>
      <c r="E67" s="140">
        <v>-6.43</v>
      </c>
      <c r="F67" s="140">
        <v>3.18</v>
      </c>
      <c r="G67" s="140">
        <v>-17.7</v>
      </c>
      <c r="H67" s="140">
        <v>-27.91</v>
      </c>
      <c r="I67" s="140">
        <v>-55.33</v>
      </c>
      <c r="J67"/>
      <c r="K67"/>
      <c r="L67"/>
      <c r="M67"/>
      <c r="N67"/>
      <c r="O67"/>
      <c r="P67"/>
      <c r="Q67"/>
      <c r="R67"/>
    </row>
    <row r="68" spans="1:18" s="64" customFormat="1" x14ac:dyDescent="0.35">
      <c r="A68" s="121" t="s">
        <v>182</v>
      </c>
      <c r="B68" s="143"/>
      <c r="C68" s="143"/>
      <c r="D68" s="143"/>
      <c r="E68" s="143"/>
      <c r="F68" s="143"/>
      <c r="G68" s="143"/>
      <c r="H68" s="143"/>
      <c r="I68" s="143"/>
      <c r="J68"/>
      <c r="K68"/>
      <c r="L68"/>
      <c r="M68"/>
      <c r="N68"/>
      <c r="O68"/>
      <c r="P68"/>
      <c r="Q68"/>
      <c r="R68"/>
    </row>
    <row r="69" spans="1:18" s="64" customFormat="1" x14ac:dyDescent="0.35">
      <c r="A69" s="122" t="s">
        <v>183</v>
      </c>
      <c r="B69" s="140">
        <v>0</v>
      </c>
      <c r="C69" s="140">
        <v>0</v>
      </c>
      <c r="D69" s="140">
        <v>0</v>
      </c>
      <c r="E69" s="140">
        <v>0</v>
      </c>
      <c r="F69" s="140">
        <v>0.46</v>
      </c>
      <c r="G69" s="140">
        <v>0.55000000000000004</v>
      </c>
      <c r="H69" s="140">
        <v>0.16</v>
      </c>
      <c r="I69" s="140">
        <v>0.31</v>
      </c>
      <c r="J69"/>
      <c r="K69"/>
      <c r="L69"/>
      <c r="M69"/>
      <c r="N69"/>
      <c r="O69"/>
      <c r="P69"/>
      <c r="Q69"/>
      <c r="R69"/>
    </row>
    <row r="70" spans="1:18" s="64" customFormat="1" x14ac:dyDescent="0.35">
      <c r="A70" s="66" t="s">
        <v>3</v>
      </c>
      <c r="B70" s="140">
        <v>-11.239348</v>
      </c>
      <c r="C70" s="140">
        <v>-14.212343599999997</v>
      </c>
      <c r="D70" s="140">
        <v>-5.35</v>
      </c>
      <c r="E70" s="140">
        <v>-6.43</v>
      </c>
      <c r="F70" s="140">
        <v>3.64</v>
      </c>
      <c r="G70" s="140">
        <v>-17.149999999999999</v>
      </c>
      <c r="H70" s="140">
        <v>-27.76</v>
      </c>
      <c r="I70" s="140">
        <v>-55.02</v>
      </c>
      <c r="J70"/>
      <c r="K70"/>
      <c r="L70"/>
      <c r="M70"/>
      <c r="N70"/>
      <c r="O70"/>
      <c r="P70"/>
      <c r="Q70"/>
      <c r="R70"/>
    </row>
    <row r="71" spans="1:18" s="64" customFormat="1" x14ac:dyDescent="0.35">
      <c r="A71" s="66"/>
      <c r="B71" s="140"/>
      <c r="C71" s="140"/>
      <c r="D71" s="140"/>
      <c r="E71" s="140"/>
      <c r="F71" s="140"/>
      <c r="G71" s="140"/>
      <c r="H71" s="140"/>
      <c r="I71" s="140"/>
      <c r="J71"/>
      <c r="K71"/>
      <c r="L71"/>
      <c r="M71"/>
      <c r="N71"/>
      <c r="O71"/>
      <c r="P71"/>
      <c r="Q71"/>
      <c r="R71"/>
    </row>
    <row r="72" spans="1:18" s="64" customFormat="1" x14ac:dyDescent="0.35">
      <c r="A72" s="63" t="s">
        <v>18</v>
      </c>
      <c r="B72" s="140"/>
      <c r="C72" s="140"/>
      <c r="D72" s="140"/>
      <c r="E72" s="140"/>
      <c r="F72" s="140"/>
      <c r="G72" s="140"/>
      <c r="H72" s="140"/>
      <c r="I72" s="140"/>
      <c r="J72"/>
      <c r="K72"/>
      <c r="L72"/>
      <c r="M72"/>
      <c r="N72"/>
      <c r="O72"/>
      <c r="P72"/>
      <c r="Q72"/>
      <c r="R72"/>
    </row>
    <row r="73" spans="1:18" s="64" customFormat="1" x14ac:dyDescent="0.35">
      <c r="A73" s="66" t="s">
        <v>15</v>
      </c>
      <c r="B73" s="140">
        <v>1060.4189545000006</v>
      </c>
      <c r="C73" s="140">
        <v>1142.997388599998</v>
      </c>
      <c r="D73" s="140">
        <v>301.19</v>
      </c>
      <c r="E73" s="140">
        <v>701.96</v>
      </c>
      <c r="F73" s="140">
        <v>827.51</v>
      </c>
      <c r="G73" s="140">
        <v>992.45</v>
      </c>
      <c r="H73" s="140">
        <v>205.07</v>
      </c>
      <c r="I73" s="140">
        <v>186.94</v>
      </c>
      <c r="J73"/>
      <c r="K73"/>
      <c r="L73"/>
      <c r="M73"/>
      <c r="N73"/>
      <c r="O73"/>
      <c r="P73"/>
      <c r="Q73"/>
      <c r="R73"/>
    </row>
    <row r="74" spans="1:18" s="64" customFormat="1" x14ac:dyDescent="0.35">
      <c r="A74" s="121" t="s">
        <v>182</v>
      </c>
      <c r="B74" s="140"/>
      <c r="C74" s="140"/>
      <c r="D74" s="140"/>
      <c r="E74" s="140"/>
      <c r="F74" s="140"/>
      <c r="G74" s="140"/>
      <c r="H74" s="140"/>
      <c r="I74" s="140"/>
      <c r="J74"/>
      <c r="K74"/>
      <c r="L74"/>
      <c r="M74"/>
      <c r="N74"/>
      <c r="O74"/>
      <c r="P74"/>
      <c r="Q74"/>
      <c r="R74"/>
    </row>
    <row r="75" spans="1:18" s="64" customFormat="1" x14ac:dyDescent="0.35">
      <c r="A75" s="122" t="s">
        <v>166</v>
      </c>
      <c r="B75" s="140">
        <v>37.279120899999995</v>
      </c>
      <c r="C75" s="140">
        <v>45.141137900000004</v>
      </c>
      <c r="D75" s="140">
        <v>14.54</v>
      </c>
      <c r="E75" s="140">
        <v>16.739999999999998</v>
      </c>
      <c r="F75" s="140">
        <v>18.14</v>
      </c>
      <c r="G75" s="140">
        <v>16.22</v>
      </c>
      <c r="H75" s="140">
        <v>15.98</v>
      </c>
      <c r="I75" s="140">
        <v>14.53</v>
      </c>
      <c r="J75"/>
      <c r="K75"/>
      <c r="L75"/>
      <c r="M75"/>
      <c r="N75"/>
      <c r="O75"/>
      <c r="P75"/>
      <c r="Q75"/>
      <c r="R75"/>
    </row>
    <row r="76" spans="1:18" s="64" customFormat="1" x14ac:dyDescent="0.35">
      <c r="A76" s="66" t="s">
        <v>3</v>
      </c>
      <c r="B76" s="140">
        <v>1097.6980754000012</v>
      </c>
      <c r="C76" s="140">
        <v>1188.1385264999981</v>
      </c>
      <c r="D76" s="140">
        <v>315.73</v>
      </c>
      <c r="E76" s="140">
        <v>733.24</v>
      </c>
      <c r="F76" s="140">
        <v>876.93</v>
      </c>
      <c r="G76" s="140">
        <v>1058.0899999999999</v>
      </c>
      <c r="H76" s="140">
        <v>221.05</v>
      </c>
      <c r="I76" s="140">
        <v>217.45</v>
      </c>
      <c r="J76"/>
      <c r="K76"/>
      <c r="L76"/>
      <c r="M76"/>
      <c r="N76"/>
      <c r="O76"/>
      <c r="P76"/>
      <c r="Q76"/>
      <c r="R76"/>
    </row>
    <row r="77" spans="1:18" s="64" customFormat="1" x14ac:dyDescent="0.35">
      <c r="A77" s="61" t="s">
        <v>176</v>
      </c>
      <c r="B77" s="140">
        <v>7723.2357751999998</v>
      </c>
      <c r="C77" s="140">
        <v>8665.6546872999988</v>
      </c>
      <c r="D77" s="140">
        <v>2301.9899999999998</v>
      </c>
      <c r="E77" s="140">
        <v>4756.87</v>
      </c>
      <c r="F77" s="140">
        <v>6946.49</v>
      </c>
      <c r="G77" s="140">
        <v>9280.94</v>
      </c>
      <c r="H77" s="140">
        <v>2090.8200000000002</v>
      </c>
      <c r="I77" s="140">
        <v>3579.87</v>
      </c>
      <c r="J77"/>
      <c r="K77"/>
      <c r="L77"/>
      <c r="M77"/>
      <c r="N77"/>
      <c r="O77"/>
      <c r="P77"/>
      <c r="Q77"/>
      <c r="R77"/>
    </row>
    <row r="78" spans="1:18" s="64" customFormat="1" x14ac:dyDescent="0.35">
      <c r="A78" s="61" t="s">
        <v>257</v>
      </c>
      <c r="B78" s="144">
        <v>13.730241900747085</v>
      </c>
      <c r="C78" s="144">
        <v>13.189971558353536</v>
      </c>
      <c r="D78" s="144">
        <v>13.08</v>
      </c>
      <c r="E78" s="144">
        <v>14.76</v>
      </c>
      <c r="F78" s="144">
        <v>11.91</v>
      </c>
      <c r="G78" s="144">
        <v>10.69</v>
      </c>
      <c r="H78" s="144">
        <v>9.81</v>
      </c>
      <c r="I78" s="144">
        <v>5.22</v>
      </c>
      <c r="J78"/>
      <c r="K78"/>
      <c r="L78"/>
      <c r="M78"/>
      <c r="N78"/>
      <c r="O78"/>
      <c r="P78"/>
      <c r="Q78"/>
      <c r="R78"/>
    </row>
    <row r="79" spans="1:18" s="64" customFormat="1" x14ac:dyDescent="0.35">
      <c r="A79" s="66" t="s">
        <v>59</v>
      </c>
      <c r="B79" s="139">
        <v>14.2</v>
      </c>
      <c r="C79" s="139">
        <v>13.7</v>
      </c>
      <c r="D79" s="139">
        <v>13.72</v>
      </c>
      <c r="E79" s="139">
        <v>15.41</v>
      </c>
      <c r="F79" s="139">
        <v>12.62</v>
      </c>
      <c r="G79" s="139">
        <v>11.4</v>
      </c>
      <c r="H79" s="139">
        <v>10.57</v>
      </c>
      <c r="I79" s="139">
        <v>6.07</v>
      </c>
      <c r="J79"/>
      <c r="K79"/>
      <c r="L79"/>
      <c r="M79"/>
      <c r="N79"/>
      <c r="O79"/>
      <c r="P79"/>
      <c r="Q79"/>
      <c r="R79"/>
    </row>
    <row r="80" spans="1:18" s="64" customFormat="1" x14ac:dyDescent="0.35">
      <c r="A80" s="66"/>
      <c r="B80" s="136"/>
      <c r="C80" s="136"/>
      <c r="D80" s="136"/>
      <c r="E80" s="136"/>
      <c r="F80" s="136"/>
      <c r="G80" s="136"/>
      <c r="H80" s="136"/>
      <c r="I80" s="136"/>
      <c r="J80"/>
      <c r="K80"/>
      <c r="L80"/>
      <c r="M80"/>
      <c r="N80"/>
      <c r="O80"/>
      <c r="P80"/>
      <c r="Q80"/>
      <c r="R80"/>
    </row>
    <row r="81" spans="1:18" s="64" customFormat="1" x14ac:dyDescent="0.35">
      <c r="A81" s="72" t="s">
        <v>6</v>
      </c>
      <c r="B81" s="138"/>
      <c r="C81" s="138"/>
      <c r="D81" s="138"/>
      <c r="E81" s="138"/>
      <c r="F81" s="138"/>
      <c r="G81" s="138"/>
      <c r="H81" s="138"/>
      <c r="I81" s="138"/>
      <c r="J81"/>
      <c r="K81"/>
      <c r="L81"/>
      <c r="M81"/>
      <c r="N81"/>
      <c r="O81"/>
      <c r="P81"/>
      <c r="Q81"/>
      <c r="R81"/>
    </row>
    <row r="82" spans="1:18" s="64" customFormat="1" x14ac:dyDescent="0.35">
      <c r="A82" s="72" t="s">
        <v>18</v>
      </c>
      <c r="B82" s="138"/>
      <c r="C82" s="138"/>
      <c r="D82" s="138"/>
      <c r="E82" s="138"/>
      <c r="F82" s="138"/>
      <c r="G82" s="138"/>
      <c r="H82" s="138"/>
      <c r="I82" s="138"/>
      <c r="J82"/>
      <c r="K82"/>
      <c r="L82"/>
      <c r="M82"/>
      <c r="N82"/>
      <c r="O82"/>
      <c r="P82"/>
      <c r="Q82"/>
      <c r="R82"/>
    </row>
    <row r="83" spans="1:18" s="64" customFormat="1" x14ac:dyDescent="0.35">
      <c r="A83" s="71" t="s">
        <v>205</v>
      </c>
      <c r="B83" s="142">
        <v>0</v>
      </c>
      <c r="C83" s="142">
        <v>0</v>
      </c>
      <c r="D83" s="140">
        <v>0</v>
      </c>
      <c r="E83" s="140">
        <v>0</v>
      </c>
      <c r="F83" s="140">
        <v>-122</v>
      </c>
      <c r="G83" s="140">
        <v>-122</v>
      </c>
      <c r="H83" s="140">
        <v>0</v>
      </c>
      <c r="I83" s="140">
        <v>0</v>
      </c>
      <c r="J83"/>
      <c r="K83"/>
      <c r="L83"/>
      <c r="M83"/>
      <c r="N83"/>
      <c r="O83"/>
      <c r="P83"/>
      <c r="Q83"/>
      <c r="R83"/>
    </row>
    <row r="84" spans="1:18" s="64" customFormat="1" x14ac:dyDescent="0.35">
      <c r="A84" s="71" t="s">
        <v>206</v>
      </c>
      <c r="B84" s="142">
        <v>0</v>
      </c>
      <c r="C84" s="142">
        <v>0</v>
      </c>
      <c r="D84" s="140">
        <v>0</v>
      </c>
      <c r="E84" s="140">
        <v>90</v>
      </c>
      <c r="F84" s="140">
        <v>90</v>
      </c>
      <c r="G84" s="140">
        <v>90</v>
      </c>
      <c r="H84" s="140">
        <v>0</v>
      </c>
      <c r="I84" s="140">
        <v>0</v>
      </c>
      <c r="J84"/>
      <c r="K84"/>
      <c r="L84"/>
      <c r="M84"/>
      <c r="N84"/>
      <c r="O84"/>
      <c r="P84"/>
      <c r="Q84"/>
      <c r="R84"/>
    </row>
    <row r="85" spans="1:18" s="64" customFormat="1" x14ac:dyDescent="0.35">
      <c r="A85" s="71" t="s">
        <v>207</v>
      </c>
      <c r="B85" s="142">
        <v>0</v>
      </c>
      <c r="C85" s="142">
        <v>0</v>
      </c>
      <c r="D85" s="142">
        <v>0</v>
      </c>
      <c r="E85" s="142">
        <v>90</v>
      </c>
      <c r="F85" s="142">
        <v>-32</v>
      </c>
      <c r="G85" s="142">
        <v>-32</v>
      </c>
      <c r="H85" s="142">
        <v>0</v>
      </c>
      <c r="I85" s="142">
        <v>0</v>
      </c>
      <c r="J85"/>
      <c r="K85"/>
      <c r="L85"/>
      <c r="M85"/>
      <c r="N85"/>
      <c r="O85"/>
      <c r="P85"/>
      <c r="Q85"/>
      <c r="R85"/>
    </row>
    <row r="86" spans="1:18" s="64" customFormat="1" x14ac:dyDescent="0.35">
      <c r="A86" s="74"/>
      <c r="B86" s="140"/>
      <c r="C86" s="140"/>
      <c r="D86" s="140"/>
      <c r="E86" s="140"/>
      <c r="F86" s="140"/>
      <c r="G86" s="140"/>
      <c r="H86" s="136"/>
      <c r="I86" s="136"/>
      <c r="J86"/>
      <c r="K86"/>
      <c r="L86"/>
      <c r="M86"/>
      <c r="N86"/>
      <c r="O86"/>
      <c r="P86"/>
      <c r="Q86"/>
      <c r="R86"/>
    </row>
    <row r="87" spans="1:18" s="64" customFormat="1" x14ac:dyDescent="0.35">
      <c r="A87" s="61" t="s">
        <v>247</v>
      </c>
      <c r="B87" s="142">
        <v>1060.4189545000006</v>
      </c>
      <c r="C87" s="142">
        <v>1142.997388599998</v>
      </c>
      <c r="D87" s="142">
        <v>301.19</v>
      </c>
      <c r="E87" s="142">
        <v>611.96</v>
      </c>
      <c r="F87" s="142">
        <v>859.51</v>
      </c>
      <c r="G87" s="142">
        <v>1024.45</v>
      </c>
      <c r="H87" s="142">
        <v>205.07</v>
      </c>
      <c r="I87" s="142">
        <v>186.94</v>
      </c>
      <c r="J87"/>
      <c r="K87"/>
      <c r="L87"/>
      <c r="M87"/>
      <c r="N87"/>
      <c r="O87"/>
      <c r="P87"/>
      <c r="Q87"/>
      <c r="R87"/>
    </row>
    <row r="88" spans="1:18" s="64" customFormat="1" x14ac:dyDescent="0.35">
      <c r="A88" s="61" t="s">
        <v>208</v>
      </c>
      <c r="B88" s="140">
        <v>1097.6980754000012</v>
      </c>
      <c r="C88" s="140">
        <v>1188.1385264999981</v>
      </c>
      <c r="D88" s="140">
        <v>315.73</v>
      </c>
      <c r="E88" s="140">
        <v>643.24</v>
      </c>
      <c r="F88" s="140">
        <v>908.93</v>
      </c>
      <c r="G88" s="140">
        <v>1090.0899999999999</v>
      </c>
      <c r="H88" s="140">
        <v>221.05</v>
      </c>
      <c r="I88" s="140">
        <v>217.45</v>
      </c>
      <c r="J88"/>
      <c r="K88"/>
      <c r="L88"/>
      <c r="M88"/>
      <c r="N88"/>
      <c r="O88"/>
      <c r="P88"/>
      <c r="Q88"/>
      <c r="R88"/>
    </row>
    <row r="89" spans="1:18" s="64" customFormat="1" x14ac:dyDescent="0.35">
      <c r="A89" s="61" t="s">
        <v>176</v>
      </c>
      <c r="B89" s="140">
        <v>7723.2357751999998</v>
      </c>
      <c r="C89" s="140">
        <v>8665.6546872999988</v>
      </c>
      <c r="D89" s="140">
        <v>2301.9899999999998</v>
      </c>
      <c r="E89" s="140">
        <v>4756.87</v>
      </c>
      <c r="F89" s="140">
        <v>6946.49</v>
      </c>
      <c r="G89" s="140">
        <v>9280.94</v>
      </c>
      <c r="H89" s="140">
        <v>2090.8200000000002</v>
      </c>
      <c r="I89" s="140">
        <v>3579.87</v>
      </c>
      <c r="J89"/>
      <c r="K89"/>
      <c r="L89"/>
      <c r="M89"/>
      <c r="N89"/>
      <c r="O89"/>
      <c r="P89"/>
      <c r="Q89"/>
      <c r="R89"/>
    </row>
    <row r="90" spans="1:18" s="64" customFormat="1" x14ac:dyDescent="0.35">
      <c r="A90" s="61" t="s">
        <v>248</v>
      </c>
      <c r="B90" s="145">
        <v>13.730241900747099</v>
      </c>
      <c r="C90" s="145">
        <v>13.1899715583535</v>
      </c>
      <c r="D90" s="145">
        <v>13.08</v>
      </c>
      <c r="E90" s="145">
        <v>12.86</v>
      </c>
      <c r="F90" s="145">
        <v>12.37</v>
      </c>
      <c r="G90" s="145">
        <v>11.04</v>
      </c>
      <c r="H90" s="145">
        <v>9.81</v>
      </c>
      <c r="I90" s="145">
        <v>5.22</v>
      </c>
      <c r="J90"/>
      <c r="K90"/>
      <c r="L90"/>
      <c r="M90"/>
      <c r="N90"/>
      <c r="O90"/>
      <c r="P90"/>
      <c r="Q90"/>
      <c r="R90"/>
    </row>
    <row r="91" spans="1:18" s="64" customFormat="1" x14ac:dyDescent="0.35">
      <c r="A91" s="61" t="s">
        <v>249</v>
      </c>
      <c r="B91" s="141">
        <v>14.212929753158701</v>
      </c>
      <c r="C91" s="141">
        <v>13.7108916680154</v>
      </c>
      <c r="D91" s="141">
        <v>13.72</v>
      </c>
      <c r="E91" s="141">
        <v>13.52</v>
      </c>
      <c r="F91" s="141">
        <v>13.08</v>
      </c>
      <c r="G91" s="141">
        <v>11.75</v>
      </c>
      <c r="H91" s="141">
        <v>10.57</v>
      </c>
      <c r="I91" s="141">
        <v>6.07</v>
      </c>
      <c r="J91"/>
      <c r="K91"/>
      <c r="L91"/>
      <c r="M91"/>
      <c r="N91"/>
      <c r="O91"/>
      <c r="P91"/>
      <c r="Q91"/>
      <c r="R91"/>
    </row>
    <row r="92" spans="1:18" s="64" customFormat="1" x14ac:dyDescent="0.35">
      <c r="A92" s="66"/>
      <c r="B92" s="136"/>
      <c r="C92" s="136"/>
      <c r="D92" s="136"/>
      <c r="E92" s="136"/>
      <c r="F92" s="136"/>
      <c r="G92" s="136"/>
      <c r="H92" s="136"/>
      <c r="I92" s="136"/>
      <c r="J92"/>
      <c r="K92"/>
      <c r="L92"/>
      <c r="M92"/>
      <c r="N92"/>
      <c r="O92"/>
      <c r="P92"/>
      <c r="Q92"/>
      <c r="R92"/>
    </row>
    <row r="93" spans="1:18" s="64" customFormat="1" x14ac:dyDescent="0.35">
      <c r="A93" s="74" t="s">
        <v>201</v>
      </c>
      <c r="B93" s="144"/>
      <c r="C93" s="144"/>
      <c r="D93" s="144"/>
      <c r="E93" s="144"/>
      <c r="F93" s="144"/>
      <c r="G93" s="144"/>
      <c r="H93" s="144"/>
      <c r="I93" s="144"/>
      <c r="J93"/>
      <c r="K93"/>
      <c r="L93"/>
      <c r="M93"/>
      <c r="N93"/>
      <c r="O93"/>
      <c r="P93"/>
      <c r="Q93"/>
      <c r="R93"/>
    </row>
    <row r="94" spans="1:18" s="64" customFormat="1" x14ac:dyDescent="0.35">
      <c r="A94" s="66" t="s">
        <v>202</v>
      </c>
      <c r="B94" s="140">
        <v>-143.530641</v>
      </c>
      <c r="C94" s="140">
        <v>-143.70806580000001</v>
      </c>
      <c r="D94" s="140">
        <v>-18.940000000000001</v>
      </c>
      <c r="E94" s="140">
        <v>-42.04</v>
      </c>
      <c r="F94" s="140">
        <v>-117.12</v>
      </c>
      <c r="G94" s="140">
        <v>-242.57</v>
      </c>
      <c r="H94" s="140">
        <v>-100.31</v>
      </c>
      <c r="I94" s="140">
        <v>-145.05000000000001</v>
      </c>
      <c r="J94"/>
      <c r="K94"/>
      <c r="L94"/>
      <c r="M94"/>
      <c r="N94"/>
      <c r="O94"/>
      <c r="P94"/>
      <c r="Q94"/>
      <c r="R94"/>
    </row>
    <row r="95" spans="1:18" s="64" customFormat="1" x14ac:dyDescent="0.35">
      <c r="A95" s="66" t="s">
        <v>203</v>
      </c>
      <c r="B95" s="140">
        <v>-21.858301599999997</v>
      </c>
      <c r="C95" s="140">
        <v>-24.445592700000002</v>
      </c>
      <c r="D95" s="140">
        <v>-3.21</v>
      </c>
      <c r="E95" s="140">
        <v>-5.57</v>
      </c>
      <c r="F95" s="140">
        <v>-7.06</v>
      </c>
      <c r="G95" s="140">
        <v>-9.01</v>
      </c>
      <c r="H95" s="140">
        <v>-0.62</v>
      </c>
      <c r="I95" s="140">
        <v>-0.74</v>
      </c>
      <c r="J95"/>
      <c r="K95"/>
      <c r="L95"/>
      <c r="M95"/>
      <c r="N95"/>
      <c r="O95"/>
      <c r="P95"/>
      <c r="Q95"/>
      <c r="R95"/>
    </row>
    <row r="96" spans="1:18" s="64" customFormat="1" x14ac:dyDescent="0.35">
      <c r="A96" s="66" t="s">
        <v>204</v>
      </c>
      <c r="B96" s="143">
        <v>-0.77880000000000005</v>
      </c>
      <c r="C96" s="143">
        <v>-0.59960000000000002</v>
      </c>
      <c r="D96" s="143">
        <v>0</v>
      </c>
      <c r="E96" s="143">
        <v>-0.03</v>
      </c>
      <c r="F96" s="143">
        <v>-1.18</v>
      </c>
      <c r="G96" s="143">
        <v>-5.48</v>
      </c>
      <c r="H96" s="143">
        <v>-3.08</v>
      </c>
      <c r="I96" s="143">
        <v>-1.55</v>
      </c>
      <c r="J96"/>
      <c r="K96"/>
      <c r="L96"/>
      <c r="M96"/>
      <c r="N96"/>
      <c r="O96"/>
      <c r="P96"/>
      <c r="Q96"/>
      <c r="R96"/>
    </row>
    <row r="97" spans="1:18" s="64" customFormat="1" x14ac:dyDescent="0.35">
      <c r="A97" s="66" t="s">
        <v>258</v>
      </c>
      <c r="B97" s="140">
        <v>-166.16773360000002</v>
      </c>
      <c r="C97" s="140">
        <v>-168.75329490000001</v>
      </c>
      <c r="D97" s="140">
        <v>-22.14</v>
      </c>
      <c r="E97" s="140">
        <v>-47.63</v>
      </c>
      <c r="F97" s="140">
        <v>-125.35</v>
      </c>
      <c r="G97" s="140">
        <v>-257.05</v>
      </c>
      <c r="H97" s="140">
        <v>-104.01</v>
      </c>
      <c r="I97" s="140">
        <v>-147.35</v>
      </c>
      <c r="J97"/>
      <c r="K97"/>
      <c r="L97"/>
      <c r="M97"/>
      <c r="N97"/>
      <c r="O97"/>
      <c r="P97"/>
      <c r="Q97"/>
      <c r="R97"/>
    </row>
    <row r="98" spans="1:18" s="64" customFormat="1" ht="17.25" customHeight="1" x14ac:dyDescent="0.35">
      <c r="A98" s="73"/>
      <c r="B98" s="144"/>
      <c r="C98" s="144"/>
      <c r="D98" s="144"/>
      <c r="E98" s="144"/>
      <c r="F98" s="144"/>
      <c r="G98" s="144"/>
      <c r="H98" s="144"/>
      <c r="I98" s="144"/>
      <c r="J98"/>
      <c r="K98"/>
      <c r="L98"/>
      <c r="M98"/>
      <c r="N98"/>
      <c r="O98"/>
      <c r="P98"/>
      <c r="Q98"/>
      <c r="R98"/>
    </row>
    <row r="99" spans="1:18" x14ac:dyDescent="0.35">
      <c r="A99" s="4" t="s">
        <v>10</v>
      </c>
      <c r="B99" s="138"/>
      <c r="C99" s="138"/>
      <c r="D99" s="138"/>
      <c r="E99" s="138"/>
      <c r="F99" s="138"/>
      <c r="G99" s="138"/>
      <c r="H99" s="138"/>
      <c r="I99" s="138"/>
    </row>
    <row r="100" spans="1:18" x14ac:dyDescent="0.35">
      <c r="A100" s="61" t="s">
        <v>76</v>
      </c>
      <c r="B100" s="140">
        <v>46.683171499999979</v>
      </c>
      <c r="C100" s="140">
        <v>70.809281899999064</v>
      </c>
      <c r="D100" s="140">
        <v>157.66</v>
      </c>
      <c r="E100" s="140">
        <v>112.29</v>
      </c>
      <c r="F100" s="140">
        <v>136.6</v>
      </c>
      <c r="G100" s="140">
        <v>416.64</v>
      </c>
      <c r="H100" s="140">
        <v>-2.4</v>
      </c>
      <c r="I100" s="140">
        <v>23.64</v>
      </c>
    </row>
    <row r="101" spans="1:18" x14ac:dyDescent="0.35">
      <c r="A101" s="121" t="s">
        <v>182</v>
      </c>
      <c r="B101" s="140"/>
      <c r="C101" s="140"/>
      <c r="D101" s="140"/>
      <c r="E101" s="140"/>
      <c r="F101" s="140"/>
      <c r="G101" s="140"/>
      <c r="H101" s="140"/>
      <c r="I101" s="140"/>
      <c r="J101" s="70"/>
    </row>
    <row r="102" spans="1:18" x14ac:dyDescent="0.35">
      <c r="A102" s="122" t="s">
        <v>173</v>
      </c>
      <c r="B102" s="142">
        <v>7.2353232000000007</v>
      </c>
      <c r="C102" s="142">
        <v>7.7159723000000007</v>
      </c>
      <c r="D102" s="142">
        <v>2.76</v>
      </c>
      <c r="E102" s="142">
        <v>3.7</v>
      </c>
      <c r="F102" s="142">
        <v>6.1</v>
      </c>
      <c r="G102" s="142">
        <v>5.56</v>
      </c>
      <c r="H102" s="142">
        <v>0.47</v>
      </c>
      <c r="I102" s="142">
        <v>6.91</v>
      </c>
    </row>
    <row r="103" spans="1:18" x14ac:dyDescent="0.35">
      <c r="A103" s="122" t="s">
        <v>82</v>
      </c>
      <c r="B103" s="140">
        <v>286.53641110000001</v>
      </c>
      <c r="C103" s="140">
        <v>296.93856419999997</v>
      </c>
      <c r="D103" s="140">
        <v>21.53</v>
      </c>
      <c r="E103" s="140">
        <v>91.61</v>
      </c>
      <c r="F103" s="140">
        <v>199.35</v>
      </c>
      <c r="G103" s="140">
        <v>275.02</v>
      </c>
      <c r="H103" s="140">
        <v>18.010000000000002</v>
      </c>
      <c r="I103" s="140">
        <v>16.18</v>
      </c>
    </row>
    <row r="104" spans="1:18" x14ac:dyDescent="0.35">
      <c r="A104" s="122" t="s">
        <v>185</v>
      </c>
      <c r="B104" s="140">
        <v>826.20548120000001</v>
      </c>
      <c r="C104" s="140">
        <v>755.86328839999999</v>
      </c>
      <c r="D104" s="140">
        <v>35</v>
      </c>
      <c r="E104" s="140">
        <v>440.96</v>
      </c>
      <c r="F104" s="140">
        <v>440.9</v>
      </c>
      <c r="G104" s="140">
        <v>440.89</v>
      </c>
      <c r="H104" s="140">
        <v>0</v>
      </c>
      <c r="I104" s="140">
        <v>0</v>
      </c>
    </row>
    <row r="105" spans="1:18" x14ac:dyDescent="0.35">
      <c r="A105" s="61" t="s">
        <v>10</v>
      </c>
      <c r="B105" s="143">
        <v>1166.6603869999999</v>
      </c>
      <c r="C105" s="143">
        <v>1131.327106799999</v>
      </c>
      <c r="D105" s="143">
        <v>216.95</v>
      </c>
      <c r="E105" s="143">
        <v>648.54999999999995</v>
      </c>
      <c r="F105" s="143">
        <v>782.94</v>
      </c>
      <c r="G105" s="143">
        <v>1138.1099999999999</v>
      </c>
      <c r="H105" s="143">
        <v>16.09</v>
      </c>
      <c r="I105" s="143">
        <v>46.73</v>
      </c>
    </row>
    <row r="106" spans="1:18" x14ac:dyDescent="0.35">
      <c r="A106" s="61"/>
      <c r="B106" s="144"/>
      <c r="C106" s="144"/>
      <c r="D106" s="144"/>
      <c r="E106" s="144"/>
      <c r="F106" s="144"/>
      <c r="G106" s="144"/>
      <c r="H106" s="144"/>
      <c r="I106" s="144"/>
    </row>
    <row r="107" spans="1:18" x14ac:dyDescent="0.35">
      <c r="A107" s="74" t="s">
        <v>186</v>
      </c>
      <c r="B107" s="136"/>
      <c r="C107" s="136"/>
      <c r="D107" s="136"/>
      <c r="E107" s="136"/>
      <c r="F107" s="136"/>
      <c r="G107" s="136"/>
      <c r="H107" s="136"/>
      <c r="I107" s="136"/>
    </row>
    <row r="108" spans="1:18" x14ac:dyDescent="0.35">
      <c r="A108" s="61" t="s">
        <v>187</v>
      </c>
      <c r="B108" s="140">
        <v>0</v>
      </c>
      <c r="C108" s="140">
        <v>12.805515799999998</v>
      </c>
      <c r="D108" s="140">
        <v>9.09</v>
      </c>
      <c r="E108" s="140">
        <v>13.83</v>
      </c>
      <c r="F108" s="140">
        <v>7.17</v>
      </c>
      <c r="G108" s="140">
        <v>3.69</v>
      </c>
      <c r="H108" s="140">
        <v>666.31</v>
      </c>
      <c r="I108" s="140">
        <v>872.39</v>
      </c>
    </row>
    <row r="109" spans="1:18" x14ac:dyDescent="0.35">
      <c r="A109" s="61" t="s">
        <v>188</v>
      </c>
      <c r="B109" s="143">
        <v>0</v>
      </c>
      <c r="C109" s="143">
        <v>19.382124500000003</v>
      </c>
      <c r="D109" s="143">
        <v>19.61</v>
      </c>
      <c r="E109" s="143">
        <v>3.33</v>
      </c>
      <c r="F109" s="143">
        <v>0</v>
      </c>
      <c r="G109" s="143">
        <v>0</v>
      </c>
      <c r="H109" s="143">
        <v>0</v>
      </c>
      <c r="I109" s="143">
        <v>0</v>
      </c>
    </row>
    <row r="110" spans="1:18" x14ac:dyDescent="0.35">
      <c r="A110" s="61" t="s">
        <v>189</v>
      </c>
      <c r="B110" s="140">
        <v>84.23</v>
      </c>
      <c r="C110" s="140">
        <v>93.867000000000004</v>
      </c>
      <c r="D110" s="140">
        <v>97.48</v>
      </c>
      <c r="E110" s="140">
        <v>99.68</v>
      </c>
      <c r="F110" s="140">
        <v>6049.71</v>
      </c>
      <c r="G110" s="140">
        <v>989.96</v>
      </c>
      <c r="H110" s="140">
        <v>0</v>
      </c>
      <c r="I110" s="140">
        <v>0</v>
      </c>
    </row>
    <row r="111" spans="1:18" s="4" customFormat="1" x14ac:dyDescent="0.35">
      <c r="A111" s="61" t="s">
        <v>190</v>
      </c>
      <c r="B111" s="140">
        <v>84.229585200000002</v>
      </c>
      <c r="C111" s="140">
        <v>126.05455309999999</v>
      </c>
      <c r="D111" s="140">
        <v>126.18</v>
      </c>
      <c r="E111" s="140">
        <v>116.84</v>
      </c>
      <c r="F111" s="140">
        <v>6056.88</v>
      </c>
      <c r="G111" s="140">
        <v>993.65</v>
      </c>
      <c r="H111" s="140">
        <v>666.31</v>
      </c>
      <c r="I111" s="140">
        <v>872.39</v>
      </c>
    </row>
    <row r="112" spans="1:18" x14ac:dyDescent="0.35">
      <c r="A112" s="61" t="s">
        <v>191</v>
      </c>
      <c r="B112" s="142">
        <v>231.953</v>
      </c>
      <c r="C112" s="142">
        <v>208.29499999999999</v>
      </c>
      <c r="D112" s="142">
        <v>30.34</v>
      </c>
      <c r="E112" s="142">
        <v>16.54</v>
      </c>
      <c r="F112" s="142">
        <v>29.72</v>
      </c>
      <c r="G112" s="142">
        <v>234.31</v>
      </c>
      <c r="H112" s="142">
        <v>0</v>
      </c>
      <c r="I112" s="142">
        <v>0</v>
      </c>
    </row>
    <row r="113" spans="1:9" x14ac:dyDescent="0.35">
      <c r="A113" s="61" t="s">
        <v>192</v>
      </c>
      <c r="B113" s="140">
        <v>0</v>
      </c>
      <c r="C113" s="140">
        <v>0</v>
      </c>
      <c r="D113" s="140">
        <v>0</v>
      </c>
      <c r="E113" s="140">
        <v>0</v>
      </c>
      <c r="F113" s="140">
        <v>0</v>
      </c>
      <c r="G113" s="140">
        <v>4.2</v>
      </c>
      <c r="H113" s="140">
        <v>11.22</v>
      </c>
      <c r="I113" s="140">
        <v>8.65</v>
      </c>
    </row>
    <row r="114" spans="1:9" x14ac:dyDescent="0.35">
      <c r="A114" s="61" t="s">
        <v>193</v>
      </c>
      <c r="B114" s="140">
        <v>1.2501626000000001</v>
      </c>
      <c r="C114" s="140">
        <v>1.1818895</v>
      </c>
      <c r="D114" s="140">
        <v>1.2</v>
      </c>
      <c r="E114" s="140">
        <v>1.21</v>
      </c>
      <c r="F114" s="140">
        <v>1.23</v>
      </c>
      <c r="G114" s="140">
        <v>8.34</v>
      </c>
      <c r="H114" s="140">
        <v>1.79</v>
      </c>
      <c r="I114" s="140">
        <v>2.86</v>
      </c>
    </row>
    <row r="115" spans="1:9" s="4" customFormat="1" x14ac:dyDescent="0.35">
      <c r="A115" s="61" t="s">
        <v>194</v>
      </c>
      <c r="B115" s="143">
        <v>317.43284190000003</v>
      </c>
      <c r="C115" s="143">
        <v>335.53122009999998</v>
      </c>
      <c r="D115" s="143">
        <v>157.72</v>
      </c>
      <c r="E115" s="143">
        <v>134.6</v>
      </c>
      <c r="F115" s="143">
        <v>6087.83</v>
      </c>
      <c r="G115" s="143">
        <v>1240.5</v>
      </c>
      <c r="H115" s="143">
        <v>679.32</v>
      </c>
      <c r="I115" s="143">
        <v>883.9</v>
      </c>
    </row>
    <row r="116" spans="1:9" x14ac:dyDescent="0.35">
      <c r="A116" s="61" t="s">
        <v>45</v>
      </c>
      <c r="B116" s="140">
        <v>29.502708500000004</v>
      </c>
      <c r="C116" s="140">
        <v>63.138636200000008</v>
      </c>
      <c r="D116" s="140">
        <v>66.39</v>
      </c>
      <c r="E116" s="140">
        <v>126.66</v>
      </c>
      <c r="F116" s="140">
        <v>155.37</v>
      </c>
      <c r="G116" s="140">
        <v>3.37</v>
      </c>
      <c r="H116" s="140">
        <v>600.9</v>
      </c>
      <c r="I116" s="140">
        <v>600.75</v>
      </c>
    </row>
    <row r="117" spans="1:9" s="4" customFormat="1" x14ac:dyDescent="0.35">
      <c r="A117" s="61" t="s">
        <v>195</v>
      </c>
      <c r="B117" s="140">
        <v>346.93555040000001</v>
      </c>
      <c r="C117" s="140">
        <v>398.66985630000005</v>
      </c>
      <c r="D117" s="140">
        <v>224.11</v>
      </c>
      <c r="E117" s="140">
        <v>261.26</v>
      </c>
      <c r="F117" s="140">
        <v>6243.2</v>
      </c>
      <c r="G117" s="140">
        <v>1243.0899999999999</v>
      </c>
      <c r="H117" s="140">
        <v>1280.23</v>
      </c>
      <c r="I117" s="140">
        <v>1484.65</v>
      </c>
    </row>
    <row r="118" spans="1:9" x14ac:dyDescent="0.35">
      <c r="A118" s="61" t="s">
        <v>67</v>
      </c>
      <c r="B118" s="142">
        <v>179.22872740000003</v>
      </c>
      <c r="C118" s="142">
        <v>229.7689269</v>
      </c>
      <c r="D118" s="142">
        <v>176.41</v>
      </c>
      <c r="E118" s="142">
        <v>280.05</v>
      </c>
      <c r="F118" s="142">
        <v>417.84</v>
      </c>
      <c r="G118" s="142">
        <v>650.61</v>
      </c>
      <c r="H118" s="142">
        <v>627.17999999999995</v>
      </c>
      <c r="I118" s="142">
        <v>847.85</v>
      </c>
    </row>
    <row r="119" spans="1:9" x14ac:dyDescent="0.35">
      <c r="A119" s="61" t="s">
        <v>196</v>
      </c>
      <c r="B119" s="140">
        <v>0</v>
      </c>
      <c r="C119" s="140">
        <v>0</v>
      </c>
      <c r="D119" s="140">
        <v>0</v>
      </c>
      <c r="E119" s="140">
        <v>0</v>
      </c>
      <c r="F119" s="140">
        <v>0</v>
      </c>
      <c r="G119" s="140">
        <v>3.95</v>
      </c>
      <c r="H119" s="140">
        <v>14.25</v>
      </c>
      <c r="I119" s="140">
        <v>8.31</v>
      </c>
    </row>
    <row r="120" spans="1:9" x14ac:dyDescent="0.35">
      <c r="A120" s="61" t="s">
        <v>197</v>
      </c>
      <c r="B120" s="140">
        <v>0</v>
      </c>
      <c r="C120" s="140">
        <v>1.3319997000000001</v>
      </c>
      <c r="D120" s="140">
        <v>1.85</v>
      </c>
      <c r="E120" s="140">
        <v>2.6</v>
      </c>
      <c r="F120" s="140">
        <v>2.0299999999999998</v>
      </c>
      <c r="G120" s="140">
        <v>1.71</v>
      </c>
      <c r="H120" s="140">
        <v>1.27</v>
      </c>
      <c r="I120" s="140">
        <v>0.92</v>
      </c>
    </row>
    <row r="121" spans="1:9" x14ac:dyDescent="0.35">
      <c r="A121" s="61" t="s">
        <v>198</v>
      </c>
      <c r="B121" s="143">
        <v>915.08299999999997</v>
      </c>
      <c r="C121" s="143">
        <v>788.33</v>
      </c>
      <c r="D121" s="143">
        <v>799.11</v>
      </c>
      <c r="E121" s="143">
        <v>138.13999999999999</v>
      </c>
      <c r="F121" s="143">
        <v>0</v>
      </c>
      <c r="G121" s="143">
        <v>0</v>
      </c>
      <c r="H121" s="143">
        <v>0</v>
      </c>
      <c r="I121" s="143">
        <v>0</v>
      </c>
    </row>
    <row r="122" spans="1:9" x14ac:dyDescent="0.35">
      <c r="A122" s="61" t="s">
        <v>46</v>
      </c>
      <c r="B122" s="140">
        <v>1094.5007274000002</v>
      </c>
      <c r="C122" s="140">
        <v>1019.7319266000001</v>
      </c>
      <c r="D122" s="140">
        <v>977.69</v>
      </c>
      <c r="E122" s="140">
        <v>421.1</v>
      </c>
      <c r="F122" s="140">
        <v>419.99</v>
      </c>
      <c r="G122" s="140">
        <v>656.26</v>
      </c>
      <c r="H122" s="140">
        <v>642.70000000000005</v>
      </c>
      <c r="I122" s="140">
        <v>857.08</v>
      </c>
    </row>
    <row r="123" spans="1:9" x14ac:dyDescent="0.35">
      <c r="A123" s="61" t="s">
        <v>199</v>
      </c>
      <c r="B123" s="140">
        <v>-747.56517700000006</v>
      </c>
      <c r="C123" s="140">
        <v>-621.06207029999996</v>
      </c>
      <c r="D123" s="140">
        <v>-753.58</v>
      </c>
      <c r="E123" s="140">
        <v>-159.84</v>
      </c>
      <c r="F123" s="140">
        <v>5823.21</v>
      </c>
      <c r="G123" s="140">
        <v>586.82000000000005</v>
      </c>
      <c r="H123" s="140">
        <v>637.52</v>
      </c>
      <c r="I123" s="140">
        <v>627.57000000000005</v>
      </c>
    </row>
    <row r="124" spans="1:9" x14ac:dyDescent="0.35">
      <c r="A124" s="61" t="s">
        <v>200</v>
      </c>
      <c r="B124" s="142">
        <v>0</v>
      </c>
      <c r="C124" s="142">
        <v>158.41</v>
      </c>
      <c r="D124" s="142">
        <v>157.79</v>
      </c>
      <c r="E124" s="142">
        <v>181.73</v>
      </c>
      <c r="F124" s="142">
        <v>184.82</v>
      </c>
      <c r="G124" s="142">
        <v>243.27</v>
      </c>
      <c r="H124" s="142">
        <v>229.58</v>
      </c>
      <c r="I124" s="142">
        <v>226.85</v>
      </c>
    </row>
    <row r="125" spans="1:9" x14ac:dyDescent="0.35">
      <c r="A125" s="61" t="s">
        <v>48</v>
      </c>
      <c r="B125" s="140">
        <v>136.9821105</v>
      </c>
      <c r="C125" s="140">
        <v>219.33101110000001</v>
      </c>
      <c r="D125" s="140">
        <v>203.63</v>
      </c>
      <c r="E125" s="140">
        <v>193.53</v>
      </c>
      <c r="F125" s="140">
        <v>259.45</v>
      </c>
      <c r="G125" s="140">
        <v>194.53</v>
      </c>
      <c r="H125" s="140">
        <v>221.28</v>
      </c>
      <c r="I125" s="140">
        <v>175.29</v>
      </c>
    </row>
    <row r="126" spans="1:9" s="4" customFormat="1" x14ac:dyDescent="0.35">
      <c r="A126" s="61" t="s">
        <v>11</v>
      </c>
      <c r="B126" s="140">
        <v>-480.81206650000013</v>
      </c>
      <c r="C126" s="140">
        <v>-225.77605919999999</v>
      </c>
      <c r="D126" s="140">
        <v>-392.16</v>
      </c>
      <c r="E126" s="140">
        <v>215.42</v>
      </c>
      <c r="F126" s="140">
        <v>6267.47</v>
      </c>
      <c r="G126" s="140">
        <v>1024.6199999999999</v>
      </c>
      <c r="H126" s="140">
        <v>1088.3800000000001</v>
      </c>
      <c r="I126" s="140">
        <v>1029.7</v>
      </c>
    </row>
    <row r="127" spans="1:9" x14ac:dyDescent="0.35">
      <c r="A127" s="61"/>
      <c r="B127" s="136"/>
      <c r="C127" s="136"/>
      <c r="D127" s="136"/>
      <c r="E127" s="136"/>
      <c r="F127" s="136"/>
      <c r="G127" s="136"/>
      <c r="H127" s="136"/>
      <c r="I127" s="136"/>
    </row>
    <row r="128" spans="1:9" x14ac:dyDescent="0.35">
      <c r="A128" s="72" t="s">
        <v>223</v>
      </c>
      <c r="B128" s="144"/>
      <c r="C128" s="144"/>
      <c r="D128" s="144"/>
      <c r="E128" s="144"/>
      <c r="F128" s="144"/>
      <c r="G128" s="144"/>
      <c r="H128" s="144"/>
      <c r="I128" s="144"/>
    </row>
    <row r="129" spans="1:10" x14ac:dyDescent="0.35">
      <c r="A129" s="66" t="s">
        <v>3</v>
      </c>
      <c r="B129" s="140">
        <v>1097.6980754000012</v>
      </c>
      <c r="C129" s="140">
        <v>1188.1385264999981</v>
      </c>
      <c r="D129" s="140">
        <v>1257.6600000000001</v>
      </c>
      <c r="E129" s="140">
        <v>1342.17</v>
      </c>
      <c r="F129" s="140">
        <v>1191.25</v>
      </c>
      <c r="G129" s="140">
        <v>1058.0899999999999</v>
      </c>
      <c r="H129" s="140">
        <v>963.41</v>
      </c>
      <c r="I129" s="140">
        <v>542.29999999999995</v>
      </c>
    </row>
    <row r="130" spans="1:10" ht="15" customHeight="1" x14ac:dyDescent="0.5">
      <c r="A130" s="121" t="s">
        <v>182</v>
      </c>
      <c r="B130" s="141"/>
      <c r="C130" s="141"/>
      <c r="D130" s="141"/>
      <c r="E130" s="141"/>
      <c r="F130" s="141"/>
      <c r="G130" s="141"/>
      <c r="H130" s="141"/>
      <c r="I130" s="141"/>
      <c r="J130" s="62"/>
    </row>
    <row r="131" spans="1:10" x14ac:dyDescent="0.35">
      <c r="A131" s="122" t="s">
        <v>250</v>
      </c>
      <c r="B131" s="143">
        <v>155.31706250000002</v>
      </c>
      <c r="C131" s="143">
        <v>174.81975029999998</v>
      </c>
      <c r="D131" s="143">
        <v>180.44</v>
      </c>
      <c r="E131" s="143">
        <v>186.03</v>
      </c>
      <c r="F131" s="143">
        <v>192.27</v>
      </c>
      <c r="G131" s="143">
        <v>221.77</v>
      </c>
      <c r="H131" s="143">
        <v>232.27</v>
      </c>
      <c r="I131" s="143">
        <v>244.15</v>
      </c>
    </row>
    <row r="132" spans="1:10" x14ac:dyDescent="0.35">
      <c r="A132" s="66" t="s">
        <v>209</v>
      </c>
      <c r="B132" s="140">
        <v>1253.0151379000013</v>
      </c>
      <c r="C132" s="140">
        <v>1362.958276799998</v>
      </c>
      <c r="D132" s="140">
        <v>1438.1</v>
      </c>
      <c r="E132" s="131">
        <v>1528.2</v>
      </c>
      <c r="F132" s="140">
        <v>1383.52</v>
      </c>
      <c r="G132" s="140">
        <v>1279.8599999999999</v>
      </c>
      <c r="H132" s="140">
        <v>1195.69</v>
      </c>
      <c r="I132" s="140">
        <v>786.45</v>
      </c>
    </row>
    <row r="133" spans="1:10" x14ac:dyDescent="0.35">
      <c r="A133" s="119" t="s">
        <v>11</v>
      </c>
      <c r="B133" s="140">
        <v>-480.81206650000013</v>
      </c>
      <c r="C133" s="140">
        <v>-225.77605919999999</v>
      </c>
      <c r="D133" s="140">
        <v>-392.16</v>
      </c>
      <c r="E133" s="140">
        <v>215.42</v>
      </c>
      <c r="F133" s="140">
        <v>6267.47</v>
      </c>
      <c r="G133" s="140">
        <v>1024.6199999999999</v>
      </c>
      <c r="H133" s="140">
        <v>1088.3800000000001</v>
      </c>
      <c r="I133" s="140">
        <v>1029.7</v>
      </c>
    </row>
    <row r="134" spans="1:10" x14ac:dyDescent="0.35">
      <c r="A134" s="119" t="s">
        <v>223</v>
      </c>
      <c r="B134" s="144">
        <v>-0.38372406841454459</v>
      </c>
      <c r="C134" s="144">
        <v>-0.16565148254580842</v>
      </c>
      <c r="D134" s="144">
        <v>-0.27</v>
      </c>
      <c r="E134" s="144">
        <v>0.14000000000000001</v>
      </c>
      <c r="F134" s="144">
        <v>4.53</v>
      </c>
      <c r="G134" s="144">
        <v>0.8</v>
      </c>
      <c r="H134" s="144">
        <v>0.91</v>
      </c>
      <c r="I134" s="144">
        <v>1.31</v>
      </c>
    </row>
    <row r="135" spans="1:10" ht="18" customHeight="1" x14ac:dyDescent="0.35">
      <c r="A135" s="123"/>
      <c r="B135" s="138"/>
      <c r="C135" s="138"/>
      <c r="D135" s="138"/>
      <c r="E135" s="138"/>
      <c r="F135" s="138"/>
      <c r="G135" s="138"/>
      <c r="H135" s="138"/>
      <c r="I135" s="138"/>
    </row>
    <row r="136" spans="1:10" x14ac:dyDescent="0.35">
      <c r="A136" s="67" t="s">
        <v>210</v>
      </c>
      <c r="B136" s="137"/>
      <c r="C136" s="137"/>
      <c r="D136" s="137"/>
      <c r="E136" s="137"/>
      <c r="F136" s="137"/>
      <c r="G136" s="137"/>
      <c r="H136" s="137"/>
      <c r="I136" s="137"/>
    </row>
    <row r="137" spans="1:10" x14ac:dyDescent="0.35">
      <c r="A137" s="61" t="s">
        <v>211</v>
      </c>
      <c r="B137" s="140">
        <v>1061</v>
      </c>
      <c r="C137" s="140">
        <v>1253</v>
      </c>
      <c r="D137" s="140">
        <v>1297.9000000000001</v>
      </c>
      <c r="E137" s="140">
        <v>1345.94</v>
      </c>
      <c r="F137" s="140">
        <v>1376.72</v>
      </c>
      <c r="G137" s="140">
        <v>1376.72</v>
      </c>
      <c r="H137" s="140">
        <v>1386.04</v>
      </c>
      <c r="I137" s="140">
        <v>1392.69</v>
      </c>
    </row>
    <row r="138" spans="1:10" x14ac:dyDescent="0.35">
      <c r="A138" s="61" t="s">
        <v>212</v>
      </c>
      <c r="B138" s="142">
        <v>1457</v>
      </c>
      <c r="C138" s="142">
        <v>1666</v>
      </c>
      <c r="D138" s="142">
        <v>1669.54</v>
      </c>
      <c r="E138" s="142">
        <v>1691.17</v>
      </c>
      <c r="F138" s="142">
        <v>1713.16</v>
      </c>
      <c r="G138" s="142">
        <v>1713.16</v>
      </c>
      <c r="H138" s="142">
        <v>1763.8</v>
      </c>
      <c r="I138" s="142">
        <v>1645.91</v>
      </c>
    </row>
    <row r="139" spans="1:10" x14ac:dyDescent="0.35">
      <c r="A139" s="61" t="s">
        <v>42</v>
      </c>
      <c r="B139" s="140">
        <v>-1377</v>
      </c>
      <c r="C139" s="140">
        <v>-1460</v>
      </c>
      <c r="D139" s="140">
        <v>-1456.78</v>
      </c>
      <c r="E139" s="140">
        <v>-1488.95</v>
      </c>
      <c r="F139" s="140">
        <v>-1480.8</v>
      </c>
      <c r="G139" s="140">
        <v>-1480.8</v>
      </c>
      <c r="H139" s="140">
        <v>-1489.46</v>
      </c>
      <c r="I139" s="140">
        <v>-1427.01</v>
      </c>
    </row>
    <row r="140" spans="1:10" x14ac:dyDescent="0.35">
      <c r="A140" s="119" t="s">
        <v>213</v>
      </c>
      <c r="B140" s="140">
        <v>1141</v>
      </c>
      <c r="C140" s="140">
        <v>1459</v>
      </c>
      <c r="D140" s="140">
        <v>1510.66</v>
      </c>
      <c r="E140" s="140">
        <v>1548.16</v>
      </c>
      <c r="F140" s="140">
        <v>1609.08</v>
      </c>
      <c r="G140" s="140">
        <v>1609.08</v>
      </c>
      <c r="H140" s="140">
        <v>1660.38</v>
      </c>
      <c r="I140" s="140">
        <v>1611.59</v>
      </c>
    </row>
    <row r="141" spans="1:10" x14ac:dyDescent="0.35">
      <c r="A141" s="119" t="s">
        <v>16</v>
      </c>
      <c r="B141" s="143">
        <v>8282</v>
      </c>
      <c r="C141" s="143">
        <v>8948</v>
      </c>
      <c r="D141" s="143">
        <v>9106.66</v>
      </c>
      <c r="E141" s="143">
        <v>9385.14</v>
      </c>
      <c r="F141" s="143">
        <v>9414.16</v>
      </c>
      <c r="G141" s="143">
        <v>9414.16</v>
      </c>
      <c r="H141" s="143">
        <v>9122.85</v>
      </c>
      <c r="I141" s="143">
        <v>8090.73</v>
      </c>
    </row>
    <row r="142" spans="1:10" x14ac:dyDescent="0.35">
      <c r="A142" s="119" t="s">
        <v>214</v>
      </c>
      <c r="B142" s="141">
        <v>13.791853015834601</v>
      </c>
      <c r="C142" s="141">
        <v>16.3087248322148</v>
      </c>
      <c r="D142" s="141">
        <v>16.59</v>
      </c>
      <c r="E142" s="141">
        <v>16.5</v>
      </c>
      <c r="F142" s="141">
        <v>17.09</v>
      </c>
      <c r="G142" s="141">
        <v>17.09</v>
      </c>
      <c r="H142" s="141">
        <v>18.2</v>
      </c>
      <c r="I142" s="141">
        <v>19.920000000000002</v>
      </c>
    </row>
    <row r="144" spans="1:10" x14ac:dyDescent="0.35">
      <c r="H144" s="131"/>
    </row>
  </sheetData>
  <hyperlinks>
    <hyperlink ref="A2" location="Content!A1" display="Back to Content" xr:uid="{B0E7CE80-4A95-41E5-AF56-2431416906C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zoomScale="90" zoomScaleNormal="90" workbookViewId="0">
      <pane xSplit="1" ySplit="4" topLeftCell="B5" activePane="bottomRight" state="frozen"/>
      <selection pane="topRight" activeCell="B1" sqref="B1"/>
      <selection pane="bottomLeft" activeCell="A5" sqref="A5"/>
      <selection pane="bottomRight" activeCell="G1" sqref="G1"/>
    </sheetView>
  </sheetViews>
  <sheetFormatPr defaultRowHeight="14.5" x14ac:dyDescent="0.35"/>
  <cols>
    <col min="1" max="1" width="56.453125" style="7" bestFit="1" customWidth="1"/>
    <col min="6" max="6" width="9.1796875" customWidth="1"/>
    <col min="9" max="9" width="9.1796875" customWidth="1"/>
  </cols>
  <sheetData>
    <row r="1" spans="1:7" x14ac:dyDescent="0.35">
      <c r="A1" s="8" t="s">
        <v>300</v>
      </c>
    </row>
    <row r="2" spans="1:7" x14ac:dyDescent="0.35">
      <c r="A2" s="113" t="s">
        <v>220</v>
      </c>
    </row>
    <row r="3" spans="1:7" x14ac:dyDescent="0.35">
      <c r="A3" s="113"/>
    </row>
    <row r="4" spans="1:7" x14ac:dyDescent="0.35">
      <c r="A4" s="31" t="s">
        <v>221</v>
      </c>
      <c r="B4" s="126" t="s">
        <v>25</v>
      </c>
      <c r="C4" s="126" t="s">
        <v>26</v>
      </c>
      <c r="D4" s="126" t="s">
        <v>24</v>
      </c>
      <c r="E4" s="126" t="s">
        <v>27</v>
      </c>
      <c r="F4" s="126" t="s">
        <v>28</v>
      </c>
      <c r="G4" s="126" t="s">
        <v>284</v>
      </c>
    </row>
    <row r="5" spans="1:7" x14ac:dyDescent="0.35">
      <c r="A5" s="7" t="s">
        <v>16</v>
      </c>
      <c r="B5" s="75">
        <v>2301.989</v>
      </c>
      <c r="C5" s="75">
        <v>2454.8850000000002</v>
      </c>
      <c r="D5" s="75">
        <v>2189.6170000000002</v>
      </c>
      <c r="E5" s="75">
        <v>2334.4445784000018</v>
      </c>
      <c r="F5" s="75">
        <v>2090.8214616999999</v>
      </c>
      <c r="G5" s="75">
        <v>1489.04</v>
      </c>
    </row>
    <row r="6" spans="1:7" x14ac:dyDescent="0.35">
      <c r="A6" s="19" t="s">
        <v>49</v>
      </c>
      <c r="B6" s="76">
        <v>-1440.953</v>
      </c>
      <c r="C6" s="76">
        <v>-1578.547</v>
      </c>
      <c r="D6" s="76">
        <v>-1456.9749999999999</v>
      </c>
      <c r="E6" s="76">
        <v>-1563.3170686000008</v>
      </c>
      <c r="F6" s="75">
        <v>-1321.582850499999</v>
      </c>
      <c r="G6" s="75">
        <v>-1060.94</v>
      </c>
    </row>
    <row r="7" spans="1:7" x14ac:dyDescent="0.35">
      <c r="A7" s="16" t="s">
        <v>50</v>
      </c>
      <c r="B7" s="76">
        <v>861.03599999999994</v>
      </c>
      <c r="C7" s="76">
        <v>876.33799999999997</v>
      </c>
      <c r="D7" s="76">
        <v>732.64200000000005</v>
      </c>
      <c r="E7" s="77">
        <v>771.12750980000112</v>
      </c>
      <c r="F7" s="75">
        <v>769.23861120000083</v>
      </c>
      <c r="G7" s="75">
        <v>428.1</v>
      </c>
    </row>
    <row r="8" spans="1:7" x14ac:dyDescent="0.35">
      <c r="A8" s="7" t="s">
        <v>51</v>
      </c>
      <c r="B8" s="75">
        <v>-424.16399999999999</v>
      </c>
      <c r="C8" s="75">
        <v>-438.49299999999999</v>
      </c>
      <c r="D8" s="75">
        <v>-444.57299999999998</v>
      </c>
      <c r="E8" s="78">
        <v>-391.64790419999986</v>
      </c>
      <c r="F8" s="75">
        <v>-387.8182577</v>
      </c>
      <c r="G8" s="75">
        <v>-301.70999999999998</v>
      </c>
    </row>
    <row r="9" spans="1:7" x14ac:dyDescent="0.35">
      <c r="A9" s="7" t="s">
        <v>52</v>
      </c>
      <c r="B9" s="75">
        <v>-133.178</v>
      </c>
      <c r="C9" s="75">
        <v>-36.423999999999999</v>
      </c>
      <c r="D9" s="75">
        <v>-170.1</v>
      </c>
      <c r="E9" s="78">
        <v>-242.26523779999999</v>
      </c>
      <c r="F9" s="75">
        <v>-178.5471278</v>
      </c>
      <c r="G9" s="75">
        <v>-143.75</v>
      </c>
    </row>
    <row r="10" spans="1:7" x14ac:dyDescent="0.35">
      <c r="A10" s="23" t="s">
        <v>53</v>
      </c>
      <c r="B10" s="75">
        <v>-2.5070000000000001</v>
      </c>
      <c r="C10" s="75">
        <v>-0.64800000000000002</v>
      </c>
      <c r="D10" s="75">
        <v>7.577</v>
      </c>
      <c r="E10" s="78">
        <v>27.721906600000001</v>
      </c>
      <c r="F10" s="75">
        <v>1.6479131</v>
      </c>
      <c r="G10" s="75">
        <v>-0.23</v>
      </c>
    </row>
    <row r="11" spans="1:7" s="13" customFormat="1" x14ac:dyDescent="0.35">
      <c r="A11" s="23" t="s">
        <v>15</v>
      </c>
      <c r="B11" s="79">
        <v>301.18599999999998</v>
      </c>
      <c r="C11" s="79">
        <v>400.774</v>
      </c>
      <c r="D11" s="79">
        <v>125.547</v>
      </c>
      <c r="E11" s="80">
        <v>164.93999540000189</v>
      </c>
      <c r="F11" s="81">
        <v>205.07019600000064</v>
      </c>
      <c r="G11" s="81">
        <v>-18.13</v>
      </c>
    </row>
    <row r="12" spans="1:7" s="24" customFormat="1" x14ac:dyDescent="0.35">
      <c r="A12" s="23" t="s">
        <v>54</v>
      </c>
      <c r="B12" s="79">
        <v>-2.931</v>
      </c>
      <c r="C12" s="79">
        <v>-0.85099999999999998</v>
      </c>
      <c r="D12" s="79">
        <v>-3.5019999999999998</v>
      </c>
      <c r="E12" s="80">
        <v>-7.4845275000000981</v>
      </c>
      <c r="F12" s="82">
        <v>-1.9250151999997911</v>
      </c>
      <c r="G12" s="82">
        <v>-8.0500000000000007</v>
      </c>
    </row>
    <row r="13" spans="1:7" s="24" customFormat="1" x14ac:dyDescent="0.35">
      <c r="A13" s="13" t="s">
        <v>55</v>
      </c>
      <c r="B13" s="81">
        <v>298.255</v>
      </c>
      <c r="C13" s="81">
        <v>399.923</v>
      </c>
      <c r="D13" s="81">
        <v>122.045</v>
      </c>
      <c r="E13" s="83">
        <v>157.45546790000179</v>
      </c>
      <c r="F13" s="82">
        <v>203.14518080000084</v>
      </c>
      <c r="G13" s="82">
        <v>-26.18</v>
      </c>
    </row>
    <row r="14" spans="1:7" s="13" customFormat="1" x14ac:dyDescent="0.35">
      <c r="A14" s="13" t="s">
        <v>31</v>
      </c>
      <c r="B14" s="81">
        <v>-57.23</v>
      </c>
      <c r="C14" s="81">
        <v>-274.197</v>
      </c>
      <c r="D14" s="81">
        <v>6.3159999999999998</v>
      </c>
      <c r="E14" s="83">
        <v>10.895774799999032</v>
      </c>
      <c r="F14" s="81">
        <v>-44.104668700000047</v>
      </c>
      <c r="G14" s="81">
        <v>-1.79</v>
      </c>
    </row>
    <row r="15" spans="1:7" s="13" customFormat="1" x14ac:dyDescent="0.35">
      <c r="A15" s="22" t="s">
        <v>30</v>
      </c>
      <c r="B15" s="98">
        <v>241.02600000000001</v>
      </c>
      <c r="C15" s="98">
        <v>125.726</v>
      </c>
      <c r="D15" s="98">
        <v>128.36000000000001</v>
      </c>
      <c r="E15" s="101">
        <v>168.35124270000082</v>
      </c>
      <c r="F15" s="111">
        <v>159.0405121000008</v>
      </c>
      <c r="G15" s="111">
        <v>-27.97</v>
      </c>
    </row>
    <row r="16" spans="1:7" s="13" customFormat="1" x14ac:dyDescent="0.35">
      <c r="A16" s="7"/>
      <c r="B16" s="75"/>
      <c r="C16" s="75"/>
      <c r="D16" s="75"/>
      <c r="E16" s="78"/>
      <c r="F16" s="81"/>
      <c r="G16" s="81"/>
    </row>
    <row r="17" spans="1:7" s="13" customFormat="1" x14ac:dyDescent="0.35">
      <c r="A17" s="7" t="s">
        <v>233</v>
      </c>
      <c r="B17" s="75"/>
      <c r="C17" s="75"/>
      <c r="D17" s="75"/>
      <c r="E17" s="78"/>
      <c r="F17" s="81"/>
      <c r="G17" s="81"/>
    </row>
    <row r="18" spans="1:7" s="13" customFormat="1" x14ac:dyDescent="0.35">
      <c r="A18" s="7" t="s">
        <v>234</v>
      </c>
      <c r="B18" s="75">
        <v>18.09</v>
      </c>
      <c r="C18" s="75">
        <v>-59.6</v>
      </c>
      <c r="D18" s="75">
        <v>-49.38</v>
      </c>
      <c r="E18" s="78">
        <v>57.72</v>
      </c>
      <c r="F18" s="81">
        <v>2.2599999999999998</v>
      </c>
      <c r="G18" s="81">
        <v>36.18</v>
      </c>
    </row>
    <row r="19" spans="1:7" s="13" customFormat="1" x14ac:dyDescent="0.35">
      <c r="A19" s="7" t="s">
        <v>235</v>
      </c>
      <c r="B19" s="75">
        <v>-3.97</v>
      </c>
      <c r="C19" s="75">
        <v>13.84</v>
      </c>
      <c r="D19" s="75">
        <v>9.9499999999999993</v>
      </c>
      <c r="E19" s="78">
        <v>-13.36</v>
      </c>
      <c r="F19" s="81">
        <v>-0.88</v>
      </c>
      <c r="G19" s="81">
        <v>-3.52</v>
      </c>
    </row>
    <row r="20" spans="1:7" s="13" customFormat="1" x14ac:dyDescent="0.35">
      <c r="A20" s="22" t="s">
        <v>19</v>
      </c>
      <c r="B20" s="98">
        <v>14.13</v>
      </c>
      <c r="C20" s="98">
        <v>-45.76</v>
      </c>
      <c r="D20" s="98">
        <v>-39.43</v>
      </c>
      <c r="E20" s="101">
        <v>44.36</v>
      </c>
      <c r="F20" s="111">
        <v>1.38</v>
      </c>
      <c r="G20" s="111">
        <v>32.659999999999997</v>
      </c>
    </row>
    <row r="21" spans="1:7" s="13" customFormat="1" x14ac:dyDescent="0.35">
      <c r="A21" s="7"/>
      <c r="B21" s="75"/>
      <c r="C21" s="75"/>
      <c r="D21" s="75"/>
      <c r="E21" s="78"/>
      <c r="F21" s="81"/>
      <c r="G21" s="81"/>
    </row>
    <row r="22" spans="1:7" s="13" customFormat="1" ht="29" x14ac:dyDescent="0.35">
      <c r="A22" s="7" t="s">
        <v>236</v>
      </c>
      <c r="B22" s="75"/>
      <c r="C22" s="75"/>
      <c r="D22" s="75"/>
      <c r="E22" s="78"/>
      <c r="F22" s="81"/>
      <c r="G22" s="81"/>
    </row>
    <row r="23" spans="1:7" s="13" customFormat="1" ht="29" x14ac:dyDescent="0.35">
      <c r="A23" s="7" t="s">
        <v>237</v>
      </c>
      <c r="B23" s="75">
        <v>94.03</v>
      </c>
      <c r="C23" s="75">
        <v>31.24</v>
      </c>
      <c r="D23" s="75">
        <v>-8.4499999999999993</v>
      </c>
      <c r="E23" s="78">
        <v>-16.21</v>
      </c>
      <c r="F23" s="81">
        <v>185.83</v>
      </c>
      <c r="G23" s="81">
        <v>-207.14</v>
      </c>
    </row>
    <row r="24" spans="1:7" s="13" customFormat="1" x14ac:dyDescent="0.35">
      <c r="A24" s="7" t="s">
        <v>238</v>
      </c>
      <c r="B24" s="95">
        <v>0</v>
      </c>
      <c r="C24" s="75">
        <v>0</v>
      </c>
      <c r="D24" s="75">
        <v>0</v>
      </c>
      <c r="E24" s="78">
        <v>0</v>
      </c>
      <c r="F24" s="81">
        <v>0</v>
      </c>
      <c r="G24" s="81">
        <v>0</v>
      </c>
    </row>
    <row r="25" spans="1:7" s="13" customFormat="1" x14ac:dyDescent="0.35">
      <c r="A25" s="22" t="s">
        <v>239</v>
      </c>
      <c r="B25" s="75">
        <v>108.16</v>
      </c>
      <c r="C25" s="98">
        <v>-14.52</v>
      </c>
      <c r="D25" s="98">
        <v>-47.88</v>
      </c>
      <c r="E25" s="101">
        <v>28.15</v>
      </c>
      <c r="F25" s="111">
        <v>187.21</v>
      </c>
      <c r="G25" s="111">
        <v>-174.49</v>
      </c>
    </row>
    <row r="26" spans="1:7" s="13" customFormat="1" x14ac:dyDescent="0.35">
      <c r="A26" s="22" t="s">
        <v>240</v>
      </c>
      <c r="B26" s="98">
        <v>349.18</v>
      </c>
      <c r="C26" s="98">
        <v>111.21</v>
      </c>
      <c r="D26" s="98">
        <v>80.48</v>
      </c>
      <c r="E26" s="101">
        <v>196.5</v>
      </c>
      <c r="F26" s="111">
        <v>346.25</v>
      </c>
      <c r="G26" s="111">
        <v>-202.46</v>
      </c>
    </row>
    <row r="27" spans="1:7" s="13" customFormat="1" x14ac:dyDescent="0.35">
      <c r="A27" s="7"/>
      <c r="B27" s="75"/>
      <c r="C27" s="75"/>
      <c r="D27" s="75"/>
      <c r="E27" s="78"/>
      <c r="F27" s="81"/>
      <c r="G27" s="81"/>
    </row>
    <row r="28" spans="1:7" s="13" customFormat="1" x14ac:dyDescent="0.35">
      <c r="A28" s="13" t="s">
        <v>58</v>
      </c>
      <c r="B28" s="84"/>
      <c r="C28" s="84"/>
      <c r="D28" s="84"/>
      <c r="E28" s="84"/>
      <c r="F28" s="81"/>
      <c r="G28" s="81"/>
    </row>
    <row r="29" spans="1:7" s="13" customFormat="1" x14ac:dyDescent="0.35">
      <c r="A29" s="13" t="s">
        <v>57</v>
      </c>
      <c r="B29" s="83">
        <v>241.02600000000001</v>
      </c>
      <c r="C29" s="83">
        <v>125.726</v>
      </c>
      <c r="D29" s="83">
        <v>128.36000000000001</v>
      </c>
      <c r="E29" s="78">
        <v>168.35124270000082</v>
      </c>
      <c r="F29" s="75">
        <v>159.0405121000008</v>
      </c>
      <c r="G29" s="75">
        <v>-27.97</v>
      </c>
    </row>
    <row r="30" spans="1:7" x14ac:dyDescent="0.35">
      <c r="A30" s="135" t="s">
        <v>19</v>
      </c>
      <c r="B30" s="101">
        <v>241.02600000000001</v>
      </c>
      <c r="C30" s="101">
        <v>125.726</v>
      </c>
      <c r="D30" s="101">
        <v>128.36000000000001</v>
      </c>
      <c r="E30" s="101">
        <v>168.35124270000082</v>
      </c>
      <c r="F30" s="98">
        <v>159.0405121000008</v>
      </c>
      <c r="G30" s="98">
        <v>-27.97</v>
      </c>
    </row>
    <row r="31" spans="1:7" x14ac:dyDescent="0.35">
      <c r="A31"/>
      <c r="B31" s="78"/>
      <c r="C31" s="78"/>
      <c r="D31" s="78"/>
      <c r="E31" s="78"/>
      <c r="F31" s="75"/>
      <c r="G31" s="75"/>
    </row>
    <row r="32" spans="1:7" x14ac:dyDescent="0.35">
      <c r="A32" t="s">
        <v>241</v>
      </c>
      <c r="B32" s="78"/>
      <c r="C32" s="78"/>
      <c r="D32" s="78"/>
      <c r="E32" s="78"/>
      <c r="F32" s="75"/>
      <c r="G32" s="75"/>
    </row>
    <row r="33" spans="1:10" x14ac:dyDescent="0.35">
      <c r="A33" t="s">
        <v>242</v>
      </c>
      <c r="B33" s="78">
        <v>349.18</v>
      </c>
      <c r="C33" s="78">
        <v>111.21</v>
      </c>
      <c r="D33" s="78">
        <v>80.48</v>
      </c>
      <c r="E33" s="78">
        <v>196.5</v>
      </c>
      <c r="F33" s="75">
        <v>346.25</v>
      </c>
      <c r="G33" s="75">
        <v>-202.46</v>
      </c>
    </row>
    <row r="34" spans="1:10" x14ac:dyDescent="0.35">
      <c r="A34" s="135" t="s">
        <v>243</v>
      </c>
      <c r="B34" s="101">
        <v>349.18</v>
      </c>
      <c r="C34" s="101">
        <v>111.21</v>
      </c>
      <c r="D34" s="101">
        <v>80.48</v>
      </c>
      <c r="E34" s="101">
        <v>196.5</v>
      </c>
      <c r="F34" s="98">
        <v>346.25</v>
      </c>
      <c r="G34" s="98">
        <v>-202.46</v>
      </c>
    </row>
    <row r="35" spans="1:10" x14ac:dyDescent="0.35">
      <c r="B35" s="85"/>
      <c r="C35" s="85"/>
      <c r="D35" s="85"/>
      <c r="E35" s="85"/>
      <c r="F35" s="75"/>
      <c r="G35" s="75"/>
    </row>
    <row r="36" spans="1:10" x14ac:dyDescent="0.35">
      <c r="A36" s="11" t="s">
        <v>56</v>
      </c>
      <c r="B36" s="86">
        <f t="shared" ref="B36:F36" si="0">+(B5+B6)/B5*100</f>
        <v>37.404001496097507</v>
      </c>
      <c r="C36" s="86">
        <f t="shared" si="0"/>
        <v>35.697721074510625</v>
      </c>
      <c r="D36" s="86">
        <f t="shared" si="0"/>
        <v>33.459824252369259</v>
      </c>
      <c r="E36" s="86">
        <f t="shared" si="0"/>
        <v>33.032590147354099</v>
      </c>
      <c r="F36" s="86">
        <f t="shared" si="0"/>
        <v>36.791214615453114</v>
      </c>
      <c r="G36" s="86">
        <f t="shared" ref="G36" si="1">+(G5+G6)/G5*100</f>
        <v>28.75006715736313</v>
      </c>
    </row>
    <row r="37" spans="1:10" s="13" customFormat="1" x14ac:dyDescent="0.35">
      <c r="A37" s="11" t="s">
        <v>34</v>
      </c>
      <c r="B37" s="86">
        <f t="shared" ref="B37:F37" si="2">+B11/B5*100</f>
        <v>13.083728897053806</v>
      </c>
      <c r="C37" s="86">
        <f t="shared" si="2"/>
        <v>16.325571258938808</v>
      </c>
      <c r="D37" s="86">
        <f t="shared" si="2"/>
        <v>5.7337424764239584</v>
      </c>
      <c r="E37" s="86">
        <f t="shared" si="2"/>
        <v>7.0654920200782678</v>
      </c>
      <c r="F37" s="86">
        <f t="shared" si="2"/>
        <v>9.8081160805218968</v>
      </c>
      <c r="G37" s="86">
        <f t="shared" ref="G37" si="3">+G11/G5*100</f>
        <v>-1.217562993606619</v>
      </c>
    </row>
    <row r="38" spans="1:10" s="13" customFormat="1" x14ac:dyDescent="0.35">
      <c r="A38" s="16" t="s">
        <v>98</v>
      </c>
      <c r="B38" s="87">
        <f t="shared" ref="B38:F38" si="4">+B14/-B13*100</f>
        <v>19.188278486529985</v>
      </c>
      <c r="C38" s="87">
        <f t="shared" si="4"/>
        <v>68.562448271292226</v>
      </c>
      <c r="D38" s="87">
        <f t="shared" si="4"/>
        <v>-5.1751403170961527</v>
      </c>
      <c r="E38" s="87">
        <f t="shared" si="4"/>
        <v>-6.9199088131501512</v>
      </c>
      <c r="F38" s="87">
        <f t="shared" si="4"/>
        <v>21.710910653313348</v>
      </c>
      <c r="G38" s="87">
        <f t="shared" ref="G38" si="5">+G14/-G13*100</f>
        <v>-6.8372803666921316</v>
      </c>
    </row>
    <row r="39" spans="1:10" x14ac:dyDescent="0.35">
      <c r="B39" s="85"/>
      <c r="C39" s="85"/>
      <c r="D39" s="85"/>
      <c r="E39" s="85"/>
      <c r="F39" s="85"/>
      <c r="G39" s="85"/>
    </row>
    <row r="40" spans="1:10" x14ac:dyDescent="0.35">
      <c r="A40" s="8" t="s">
        <v>129</v>
      </c>
      <c r="B40" s="85"/>
      <c r="C40" s="85"/>
      <c r="D40" s="85"/>
      <c r="E40" s="85"/>
      <c r="F40" s="85"/>
      <c r="G40" s="85"/>
    </row>
    <row r="41" spans="1:10" x14ac:dyDescent="0.35">
      <c r="A41" s="7" t="s">
        <v>169</v>
      </c>
      <c r="B41" s="85"/>
      <c r="C41" s="85"/>
      <c r="D41" s="85"/>
      <c r="E41" s="85"/>
      <c r="F41" s="85"/>
      <c r="G41" s="85"/>
    </row>
    <row r="42" spans="1:10" x14ac:dyDescent="0.35">
      <c r="A42" s="7" t="s">
        <v>170</v>
      </c>
      <c r="B42" s="75">
        <f t="shared" ref="B42:G42" si="6">+B29</f>
        <v>241.02600000000001</v>
      </c>
      <c r="C42" s="75">
        <f t="shared" si="6"/>
        <v>125.726</v>
      </c>
      <c r="D42" s="75">
        <f t="shared" si="6"/>
        <v>128.36000000000001</v>
      </c>
      <c r="E42" s="75">
        <f t="shared" si="6"/>
        <v>168.35124270000082</v>
      </c>
      <c r="F42" s="75">
        <f t="shared" si="6"/>
        <v>159.0405121000008</v>
      </c>
      <c r="G42" s="75">
        <f t="shared" si="6"/>
        <v>-27.97</v>
      </c>
      <c r="I42" t="s">
        <v>131</v>
      </c>
      <c r="J42" t="s">
        <v>132</v>
      </c>
    </row>
    <row r="43" spans="1:10" ht="29" x14ac:dyDescent="0.35">
      <c r="A43" s="31" t="s">
        <v>168</v>
      </c>
      <c r="B43" s="88">
        <v>287.39699999999999</v>
      </c>
      <c r="C43" s="88">
        <v>287.39699999999999</v>
      </c>
      <c r="D43" s="88">
        <v>287.39699999999999</v>
      </c>
      <c r="E43" s="88">
        <v>287.39699999999999</v>
      </c>
      <c r="F43" s="88">
        <v>287.39699999999999</v>
      </c>
      <c r="G43" s="88">
        <v>287.39699999999999</v>
      </c>
    </row>
    <row r="44" spans="1:10" x14ac:dyDescent="0.35">
      <c r="A44" s="7" t="s">
        <v>130</v>
      </c>
      <c r="B44" s="89">
        <f t="shared" ref="B44:E44" si="7">+B42/B43</f>
        <v>0.8386517604567898</v>
      </c>
      <c r="C44" s="89">
        <f t="shared" si="7"/>
        <v>0.43746455251794558</v>
      </c>
      <c r="D44" s="89">
        <f t="shared" si="7"/>
        <v>0.44662957511734647</v>
      </c>
      <c r="E44" s="89">
        <f t="shared" si="7"/>
        <v>0.5857794016639033</v>
      </c>
      <c r="F44" s="89">
        <f>+F42/F43</f>
        <v>0.55338264526073966</v>
      </c>
      <c r="G44" s="89">
        <f>+G42/G43</f>
        <v>-9.7321823122718754E-2</v>
      </c>
    </row>
    <row r="45" spans="1:10" x14ac:dyDescent="0.35">
      <c r="B45" s="85"/>
      <c r="C45" s="85"/>
      <c r="D45" s="85"/>
      <c r="E45" s="85"/>
      <c r="F45" s="85"/>
      <c r="G45" s="85"/>
    </row>
    <row r="46" spans="1:10" x14ac:dyDescent="0.35">
      <c r="A46" s="8" t="s">
        <v>3</v>
      </c>
      <c r="B46" s="85"/>
      <c r="C46" s="85"/>
      <c r="D46" s="85"/>
      <c r="E46" s="85"/>
      <c r="F46" s="85"/>
      <c r="G46" s="85"/>
    </row>
    <row r="47" spans="1:10" x14ac:dyDescent="0.35">
      <c r="A47" s="19" t="s">
        <v>15</v>
      </c>
      <c r="B47" s="76">
        <f>B11</f>
        <v>301.18599999999998</v>
      </c>
      <c r="C47" s="76">
        <f>C11</f>
        <v>400.774</v>
      </c>
      <c r="D47" s="76">
        <f>D11</f>
        <v>125.547</v>
      </c>
      <c r="E47" s="76">
        <f>E11</f>
        <v>164.93999540000189</v>
      </c>
      <c r="F47" s="76">
        <f>F11</f>
        <v>205.07019600000064</v>
      </c>
      <c r="G47" s="76">
        <v>-18.13</v>
      </c>
    </row>
    <row r="48" spans="1:10" x14ac:dyDescent="0.35">
      <c r="A48" s="7" t="s">
        <v>6</v>
      </c>
      <c r="B48" s="85">
        <v>0</v>
      </c>
      <c r="C48" s="85">
        <v>90</v>
      </c>
      <c r="D48" s="85">
        <v>-122</v>
      </c>
      <c r="E48" s="85">
        <v>0</v>
      </c>
      <c r="F48" s="85">
        <v>0</v>
      </c>
      <c r="G48" s="85">
        <v>0</v>
      </c>
    </row>
    <row r="49" spans="1:10" x14ac:dyDescent="0.35">
      <c r="A49" s="11" t="s">
        <v>32</v>
      </c>
      <c r="B49" s="75">
        <f t="shared" ref="B49:E49" si="8">B47-B48</f>
        <v>301.18599999999998</v>
      </c>
      <c r="C49" s="75">
        <f t="shared" si="8"/>
        <v>310.774</v>
      </c>
      <c r="D49" s="75">
        <f t="shared" si="8"/>
        <v>247.547</v>
      </c>
      <c r="E49" s="75">
        <f t="shared" si="8"/>
        <v>164.93999540000189</v>
      </c>
      <c r="F49" s="75">
        <f>F47-F48</f>
        <v>205.07019600000064</v>
      </c>
      <c r="G49" s="75">
        <f>G47-G48</f>
        <v>-18.13</v>
      </c>
      <c r="I49" t="s">
        <v>131</v>
      </c>
      <c r="J49" t="s">
        <v>132</v>
      </c>
    </row>
    <row r="50" spans="1:10" x14ac:dyDescent="0.35">
      <c r="A50" s="11" t="s">
        <v>35</v>
      </c>
      <c r="B50" s="86">
        <f t="shared" ref="B50:F50" si="9">B49/B5*100</f>
        <v>13.083728897053806</v>
      </c>
      <c r="C50" s="86">
        <f t="shared" si="9"/>
        <v>12.659411744338328</v>
      </c>
      <c r="D50" s="86">
        <f t="shared" si="9"/>
        <v>11.305493152455428</v>
      </c>
      <c r="E50" s="86">
        <f t="shared" si="9"/>
        <v>7.0654920200782678</v>
      </c>
      <c r="F50" s="86">
        <f t="shared" si="9"/>
        <v>9.8081160805218968</v>
      </c>
      <c r="G50" s="86">
        <f t="shared" ref="G50" si="10">G49/G5*100</f>
        <v>-1.217562993606619</v>
      </c>
    </row>
    <row r="51" spans="1:10" x14ac:dyDescent="0.35">
      <c r="A51" s="12" t="s">
        <v>29</v>
      </c>
      <c r="B51" s="90">
        <v>-14.54</v>
      </c>
      <c r="C51" s="90">
        <v>-16.742000000000001</v>
      </c>
      <c r="D51" s="90">
        <v>-18.137</v>
      </c>
      <c r="E51" s="90">
        <v>-16.221320599999999</v>
      </c>
      <c r="F51" s="90">
        <v>-15.982752899999999</v>
      </c>
      <c r="G51" s="90">
        <v>-14.53</v>
      </c>
    </row>
    <row r="52" spans="1:10" x14ac:dyDescent="0.35">
      <c r="A52" s="7" t="s">
        <v>3</v>
      </c>
      <c r="B52" s="75">
        <f t="shared" ref="B52:E52" si="11">B47-B51</f>
        <v>315.726</v>
      </c>
      <c r="C52" s="75">
        <f>C47-C51</f>
        <v>417.51600000000002</v>
      </c>
      <c r="D52" s="75">
        <f t="shared" si="11"/>
        <v>143.684</v>
      </c>
      <c r="E52" s="75">
        <f t="shared" si="11"/>
        <v>181.16131600000188</v>
      </c>
      <c r="F52" s="75">
        <f>F47-F51</f>
        <v>221.05294890000064</v>
      </c>
      <c r="G52" s="75">
        <f>G47-G51</f>
        <v>-3.5999999999999996</v>
      </c>
    </row>
    <row r="53" spans="1:10" x14ac:dyDescent="0.35">
      <c r="A53" s="11" t="s">
        <v>59</v>
      </c>
      <c r="B53" s="86">
        <f t="shared" ref="B53:F53" si="12">B52/B5*100</f>
        <v>13.715356589453728</v>
      </c>
      <c r="C53" s="86">
        <f t="shared" si="12"/>
        <v>17.007558398865935</v>
      </c>
      <c r="D53" s="86">
        <f t="shared" si="12"/>
        <v>6.5620608535648008</v>
      </c>
      <c r="E53" s="86">
        <f t="shared" si="12"/>
        <v>7.7603605446982815</v>
      </c>
      <c r="F53" s="86">
        <f t="shared" si="12"/>
        <v>10.572540647266337</v>
      </c>
      <c r="G53" s="86">
        <f t="shared" ref="G53" si="13">G52/G5*100</f>
        <v>-0.24176650727985816</v>
      </c>
      <c r="I53" s="17"/>
      <c r="J53" s="17"/>
    </row>
    <row r="54" spans="1:10" x14ac:dyDescent="0.35">
      <c r="A54" s="11" t="s">
        <v>9</v>
      </c>
      <c r="B54" s="75">
        <f t="shared" ref="B54:E54" si="14">B49-B51</f>
        <v>315.726</v>
      </c>
      <c r="C54" s="75">
        <f t="shared" si="14"/>
        <v>327.51600000000002</v>
      </c>
      <c r="D54" s="75">
        <f t="shared" si="14"/>
        <v>265.68399999999997</v>
      </c>
      <c r="E54" s="75">
        <f t="shared" si="14"/>
        <v>181.16131600000188</v>
      </c>
      <c r="F54" s="75">
        <f>F49-F51</f>
        <v>221.05294890000064</v>
      </c>
      <c r="G54" s="75">
        <f>G49-G51</f>
        <v>-3.5999999999999996</v>
      </c>
    </row>
    <row r="55" spans="1:10" x14ac:dyDescent="0.35">
      <c r="A55" s="11" t="s">
        <v>36</v>
      </c>
      <c r="B55" s="86">
        <f t="shared" ref="B55:F55" si="15">B54/B5*100</f>
        <v>13.715356589453728</v>
      </c>
      <c r="C55" s="86">
        <f t="shared" si="15"/>
        <v>13.341398884265454</v>
      </c>
      <c r="D55" s="86">
        <f t="shared" si="15"/>
        <v>12.133811529596269</v>
      </c>
      <c r="E55" s="86">
        <f t="shared" si="15"/>
        <v>7.7603605446982815</v>
      </c>
      <c r="F55" s="86">
        <f t="shared" si="15"/>
        <v>10.572540647266337</v>
      </c>
      <c r="G55" s="86">
        <f t="shared" ref="G55" si="16">G54/G5*100</f>
        <v>-0.24176650727985816</v>
      </c>
    </row>
    <row r="56" spans="1:10" s="17" customFormat="1" x14ac:dyDescent="0.35"/>
  </sheetData>
  <hyperlinks>
    <hyperlink ref="A2" location="Content!A1" display="Back to Content" xr:uid="{B6004E56-6F85-47AF-9215-F8D67B79B52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CC39-9EAC-4B17-95EB-DE5DFD1312B8}">
  <dimension ref="A1:L56"/>
  <sheetViews>
    <sheetView zoomScale="90" zoomScaleNormal="90" workbookViewId="0">
      <pane xSplit="1" ySplit="4" topLeftCell="B19" activePane="bottomRight" state="frozen"/>
      <selection pane="topRight" activeCell="B1" sqref="B1"/>
      <selection pane="bottomLeft" activeCell="A5" sqref="A5"/>
      <selection pane="bottomRight" activeCell="I51" sqref="I51"/>
    </sheetView>
  </sheetViews>
  <sheetFormatPr defaultRowHeight="14.5" x14ac:dyDescent="0.35"/>
  <cols>
    <col min="1" max="1" width="56.453125" style="7" bestFit="1" customWidth="1"/>
    <col min="2" max="2" width="11.26953125" style="7" customWidth="1"/>
    <col min="3" max="3" width="10.1796875" style="7" customWidth="1"/>
    <col min="7" max="8" width="9.1796875" customWidth="1"/>
    <col min="11" max="11" width="9.1796875" customWidth="1"/>
  </cols>
  <sheetData>
    <row r="1" spans="1:9" x14ac:dyDescent="0.35">
      <c r="A1" s="8" t="s">
        <v>299</v>
      </c>
      <c r="B1" s="8"/>
      <c r="C1" s="8"/>
    </row>
    <row r="2" spans="1:9" x14ac:dyDescent="0.35">
      <c r="A2" s="113" t="s">
        <v>220</v>
      </c>
      <c r="B2" s="113"/>
      <c r="C2" s="113"/>
    </row>
    <row r="3" spans="1:9" x14ac:dyDescent="0.35">
      <c r="A3" s="113"/>
      <c r="B3" s="113"/>
      <c r="C3" s="113"/>
    </row>
    <row r="4" spans="1:9" ht="29" x14ac:dyDescent="0.35">
      <c r="A4" s="31" t="s">
        <v>221</v>
      </c>
      <c r="B4" s="125" t="s">
        <v>264</v>
      </c>
      <c r="C4" s="125" t="s">
        <v>265</v>
      </c>
      <c r="D4" s="125" t="s">
        <v>259</v>
      </c>
      <c r="E4" s="125" t="s">
        <v>260</v>
      </c>
      <c r="F4" s="125" t="s">
        <v>261</v>
      </c>
      <c r="G4" s="125" t="s">
        <v>266</v>
      </c>
      <c r="H4" s="125" t="s">
        <v>262</v>
      </c>
      <c r="I4" s="125" t="s">
        <v>263</v>
      </c>
    </row>
    <row r="5" spans="1:9" x14ac:dyDescent="0.35">
      <c r="A5" s="7" t="s">
        <v>16</v>
      </c>
      <c r="B5" s="75">
        <v>7723.24</v>
      </c>
      <c r="C5" s="75">
        <v>8665.65</v>
      </c>
      <c r="D5" s="75">
        <v>2301.989</v>
      </c>
      <c r="E5" s="75">
        <v>4756.87</v>
      </c>
      <c r="F5" s="75">
        <v>6946.49</v>
      </c>
      <c r="G5" s="75">
        <v>9280.9355784000018</v>
      </c>
      <c r="H5" s="75">
        <v>2090.8214616999999</v>
      </c>
      <c r="I5" s="75">
        <v>3579.87</v>
      </c>
    </row>
    <row r="6" spans="1:9" x14ac:dyDescent="0.35">
      <c r="A6" s="19" t="s">
        <v>49</v>
      </c>
      <c r="B6" s="76">
        <v>-4850.63</v>
      </c>
      <c r="C6" s="76">
        <v>-5443.25</v>
      </c>
      <c r="D6" s="76">
        <v>-1440.953</v>
      </c>
      <c r="E6" s="76">
        <v>-3019.5</v>
      </c>
      <c r="F6" s="76">
        <v>-4476.4799999999996</v>
      </c>
      <c r="G6" s="75">
        <v>-6039.7920686000016</v>
      </c>
      <c r="H6" s="75">
        <v>-1321.582850499999</v>
      </c>
      <c r="I6" s="75">
        <v>-2382.52</v>
      </c>
    </row>
    <row r="7" spans="1:9" x14ac:dyDescent="0.35">
      <c r="A7" s="16" t="s">
        <v>50</v>
      </c>
      <c r="B7" s="76">
        <v>2872.6</v>
      </c>
      <c r="C7" s="76">
        <v>3222.4</v>
      </c>
      <c r="D7" s="76">
        <v>861.03599999999994</v>
      </c>
      <c r="E7" s="76">
        <v>1737.37</v>
      </c>
      <c r="F7" s="76">
        <v>2470.02</v>
      </c>
      <c r="G7" s="75">
        <v>3241.1435098000006</v>
      </c>
      <c r="H7" s="75">
        <v>769.23861120000083</v>
      </c>
      <c r="I7" s="75">
        <v>1197.3399999999999</v>
      </c>
    </row>
    <row r="8" spans="1:9" x14ac:dyDescent="0.35">
      <c r="A8" s="7" t="s">
        <v>51</v>
      </c>
      <c r="B8" s="75">
        <v>-1489.92</v>
      </c>
      <c r="C8" s="75">
        <v>-1640.86</v>
      </c>
      <c r="D8" s="75">
        <v>-424.16399999999999</v>
      </c>
      <c r="E8" s="75">
        <v>-862.66</v>
      </c>
      <c r="F8" s="75">
        <v>-1307.23</v>
      </c>
      <c r="G8" s="75">
        <v>-1698.8779041999999</v>
      </c>
      <c r="H8" s="75">
        <v>-387.8182577</v>
      </c>
      <c r="I8" s="75">
        <v>-689.53</v>
      </c>
    </row>
    <row r="9" spans="1:9" x14ac:dyDescent="0.35">
      <c r="A9" s="7" t="s">
        <v>52</v>
      </c>
      <c r="B9" s="75">
        <v>-329.99</v>
      </c>
      <c r="C9" s="75">
        <v>-432.37</v>
      </c>
      <c r="D9" s="75">
        <v>-133.178</v>
      </c>
      <c r="E9" s="75">
        <v>-169.6</v>
      </c>
      <c r="F9" s="75">
        <v>-339.7</v>
      </c>
      <c r="G9" s="75">
        <v>-581.96723780000002</v>
      </c>
      <c r="H9" s="75">
        <v>-178.5471278</v>
      </c>
      <c r="I9" s="75">
        <v>-322.3</v>
      </c>
    </row>
    <row r="10" spans="1:9" x14ac:dyDescent="0.35">
      <c r="A10" s="23" t="s">
        <v>53</v>
      </c>
      <c r="B10" s="75">
        <v>7.73</v>
      </c>
      <c r="C10" s="75">
        <v>-6.17</v>
      </c>
      <c r="D10" s="75">
        <v>-2.5070000000000001</v>
      </c>
      <c r="E10" s="75">
        <v>-3.15</v>
      </c>
      <c r="F10" s="75">
        <v>4.42</v>
      </c>
      <c r="G10" s="75">
        <v>32.143906600000001</v>
      </c>
      <c r="H10" s="75">
        <v>1.6479131</v>
      </c>
      <c r="I10" s="75">
        <v>1.42</v>
      </c>
    </row>
    <row r="11" spans="1:9" s="13" customFormat="1" x14ac:dyDescent="0.35">
      <c r="A11" s="23" t="s">
        <v>15</v>
      </c>
      <c r="B11" s="79">
        <v>1060.42</v>
      </c>
      <c r="C11" s="79">
        <v>1143</v>
      </c>
      <c r="D11" s="79">
        <v>301.18599999999998</v>
      </c>
      <c r="E11" s="79">
        <v>701.96</v>
      </c>
      <c r="F11" s="79">
        <v>827.51</v>
      </c>
      <c r="G11" s="75">
        <v>992.44699540000192</v>
      </c>
      <c r="H11" s="81">
        <v>205.07019600000064</v>
      </c>
      <c r="I11" s="81">
        <v>186.94</v>
      </c>
    </row>
    <row r="12" spans="1:9" s="24" customFormat="1" x14ac:dyDescent="0.35">
      <c r="A12" s="23" t="s">
        <v>54</v>
      </c>
      <c r="B12" s="79">
        <v>-8.73</v>
      </c>
      <c r="C12" s="79">
        <v>-8.99</v>
      </c>
      <c r="D12" s="79">
        <v>-2.931</v>
      </c>
      <c r="E12" s="79">
        <v>-3.78</v>
      </c>
      <c r="F12" s="79">
        <v>-7.28</v>
      </c>
      <c r="G12" s="75">
        <v>-14.768527500000097</v>
      </c>
      <c r="H12" s="82">
        <v>-1.9250151999997911</v>
      </c>
      <c r="I12" s="82">
        <v>-9.98</v>
      </c>
    </row>
    <row r="13" spans="1:9" s="24" customFormat="1" x14ac:dyDescent="0.35">
      <c r="A13" s="13" t="s">
        <v>55</v>
      </c>
      <c r="B13" s="81">
        <v>1051.69</v>
      </c>
      <c r="C13" s="81">
        <v>1134.01</v>
      </c>
      <c r="D13" s="81">
        <v>298.255</v>
      </c>
      <c r="E13" s="81">
        <v>698.18</v>
      </c>
      <c r="F13" s="81">
        <v>820.22</v>
      </c>
      <c r="G13" s="75">
        <v>977.67846790000181</v>
      </c>
      <c r="H13" s="82">
        <v>203.14518080000084</v>
      </c>
      <c r="I13" s="82">
        <v>176.96</v>
      </c>
    </row>
    <row r="14" spans="1:9" s="13" customFormat="1" x14ac:dyDescent="0.35">
      <c r="A14" s="13" t="s">
        <v>31</v>
      </c>
      <c r="B14" s="81">
        <v>-265.39</v>
      </c>
      <c r="C14" s="81">
        <v>-181.61</v>
      </c>
      <c r="D14" s="81">
        <v>-57.23</v>
      </c>
      <c r="E14" s="81">
        <v>-331.43</v>
      </c>
      <c r="F14" s="81">
        <v>-325.11</v>
      </c>
      <c r="G14" s="75">
        <v>-314.21522520000099</v>
      </c>
      <c r="H14" s="81">
        <v>-44.104668700000047</v>
      </c>
      <c r="I14" s="81">
        <v>-45.9</v>
      </c>
    </row>
    <row r="15" spans="1:9" s="13" customFormat="1" x14ac:dyDescent="0.35">
      <c r="A15" s="22" t="s">
        <v>30</v>
      </c>
      <c r="B15" s="98">
        <v>786.29</v>
      </c>
      <c r="C15" s="98">
        <v>952.4</v>
      </c>
      <c r="D15" s="98">
        <v>241.02600000000001</v>
      </c>
      <c r="E15" s="98">
        <v>366.75</v>
      </c>
      <c r="F15" s="98">
        <v>495.11</v>
      </c>
      <c r="G15" s="98">
        <v>663.46324270000082</v>
      </c>
      <c r="H15" s="111">
        <v>159.0405121000008</v>
      </c>
      <c r="I15" s="111">
        <v>131.07</v>
      </c>
    </row>
    <row r="16" spans="1:9" s="13" customFormat="1" x14ac:dyDescent="0.35">
      <c r="A16" s="7"/>
      <c r="B16" s="75"/>
      <c r="C16" s="75"/>
      <c r="D16" s="75"/>
      <c r="E16" s="75"/>
      <c r="F16" s="75"/>
      <c r="G16" s="75"/>
      <c r="H16" s="81"/>
      <c r="I16" s="81"/>
    </row>
    <row r="17" spans="1:9" s="13" customFormat="1" x14ac:dyDescent="0.35">
      <c r="A17" s="7" t="s">
        <v>233</v>
      </c>
      <c r="B17" s="75"/>
      <c r="C17" s="75"/>
      <c r="D17" s="75"/>
      <c r="E17" s="75"/>
      <c r="F17" s="75"/>
      <c r="G17" s="75"/>
      <c r="H17" s="81"/>
      <c r="I17" s="81"/>
    </row>
    <row r="18" spans="1:9" s="13" customFormat="1" x14ac:dyDescent="0.35">
      <c r="A18" s="7" t="s">
        <v>234</v>
      </c>
      <c r="B18" s="75">
        <v>42.15</v>
      </c>
      <c r="C18" s="75">
        <v>-46.91</v>
      </c>
      <c r="D18" s="75">
        <v>18.09</v>
      </c>
      <c r="E18" s="75">
        <v>-41.5</v>
      </c>
      <c r="F18" s="75">
        <v>-90.89</v>
      </c>
      <c r="G18" s="75">
        <v>-33.159999999999997</v>
      </c>
      <c r="H18" s="81">
        <v>2.2599999999999998</v>
      </c>
      <c r="I18" s="81">
        <v>38.44</v>
      </c>
    </row>
    <row r="19" spans="1:9" s="13" customFormat="1" x14ac:dyDescent="0.35">
      <c r="A19" s="7" t="s">
        <v>235</v>
      </c>
      <c r="B19" s="75">
        <v>-10.33</v>
      </c>
      <c r="C19" s="75">
        <v>10.25</v>
      </c>
      <c r="D19" s="75">
        <v>-3.97</v>
      </c>
      <c r="E19" s="75">
        <v>9.8699999999999992</v>
      </c>
      <c r="F19" s="75">
        <v>19.82</v>
      </c>
      <c r="G19" s="75">
        <v>6.46</v>
      </c>
      <c r="H19" s="81">
        <v>-0.88</v>
      </c>
      <c r="I19" s="81">
        <v>-4.4000000000000004</v>
      </c>
    </row>
    <row r="20" spans="1:9" s="13" customFormat="1" x14ac:dyDescent="0.35">
      <c r="A20" s="22" t="s">
        <v>19</v>
      </c>
      <c r="B20" s="98">
        <v>31.83</v>
      </c>
      <c r="C20" s="98">
        <v>-36.659999999999997</v>
      </c>
      <c r="D20" s="98">
        <v>14.13</v>
      </c>
      <c r="E20" s="98">
        <v>-31.63</v>
      </c>
      <c r="F20" s="98">
        <v>-71.069999999999993</v>
      </c>
      <c r="G20" s="98">
        <v>-26.7</v>
      </c>
      <c r="H20" s="111">
        <v>1.38</v>
      </c>
      <c r="I20" s="111">
        <v>34.04</v>
      </c>
    </row>
    <row r="21" spans="1:9" s="13" customFormat="1" x14ac:dyDescent="0.35">
      <c r="A21" s="7"/>
      <c r="B21" s="75"/>
      <c r="C21" s="75"/>
      <c r="D21" s="75"/>
      <c r="E21" s="75"/>
      <c r="F21" s="75"/>
      <c r="G21" s="75"/>
      <c r="H21" s="81"/>
      <c r="I21" s="81"/>
    </row>
    <row r="22" spans="1:9" s="13" customFormat="1" ht="29" x14ac:dyDescent="0.35">
      <c r="A22" s="7" t="s">
        <v>236</v>
      </c>
      <c r="B22" s="75"/>
      <c r="C22" s="75"/>
      <c r="D22" s="75"/>
      <c r="E22" s="75"/>
      <c r="F22" s="75"/>
      <c r="G22" s="75"/>
      <c r="H22" s="81"/>
      <c r="I22" s="81"/>
    </row>
    <row r="23" spans="1:9" s="13" customFormat="1" ht="29" x14ac:dyDescent="0.35">
      <c r="A23" s="7" t="s">
        <v>237</v>
      </c>
      <c r="B23" s="75">
        <v>15.22</v>
      </c>
      <c r="C23" s="75">
        <v>149.82</v>
      </c>
      <c r="D23" s="75">
        <v>94.03</v>
      </c>
      <c r="E23" s="75">
        <v>125.27</v>
      </c>
      <c r="F23" s="75">
        <v>176.82</v>
      </c>
      <c r="G23" s="75">
        <v>100.61</v>
      </c>
      <c r="H23" s="81">
        <v>185.83</v>
      </c>
      <c r="I23" s="81">
        <v>-21.31</v>
      </c>
    </row>
    <row r="24" spans="1:9" s="13" customFormat="1" x14ac:dyDescent="0.35">
      <c r="A24" s="7" t="s">
        <v>238</v>
      </c>
      <c r="B24" s="95">
        <v>0</v>
      </c>
      <c r="C24" s="95">
        <v>0</v>
      </c>
      <c r="D24" s="95">
        <v>0</v>
      </c>
      <c r="E24" s="75">
        <v>0</v>
      </c>
      <c r="F24" s="75">
        <v>0</v>
      </c>
      <c r="G24" s="75">
        <v>0</v>
      </c>
      <c r="H24" s="81">
        <v>0</v>
      </c>
      <c r="I24" s="81">
        <v>0</v>
      </c>
    </row>
    <row r="25" spans="1:9" s="13" customFormat="1" x14ac:dyDescent="0.35">
      <c r="A25" s="22" t="s">
        <v>239</v>
      </c>
      <c r="B25" s="75">
        <v>47.05</v>
      </c>
      <c r="C25" s="75">
        <v>113.16</v>
      </c>
      <c r="D25" s="75">
        <v>108.16</v>
      </c>
      <c r="E25" s="98">
        <v>93.64</v>
      </c>
      <c r="F25" s="98">
        <v>105.76</v>
      </c>
      <c r="G25" s="98">
        <v>73.91</v>
      </c>
      <c r="H25" s="111">
        <v>187.21</v>
      </c>
      <c r="I25" s="111">
        <v>12.72</v>
      </c>
    </row>
    <row r="26" spans="1:9" s="13" customFormat="1" x14ac:dyDescent="0.35">
      <c r="A26" s="22" t="s">
        <v>240</v>
      </c>
      <c r="B26" s="98">
        <v>833.34</v>
      </c>
      <c r="C26" s="98">
        <v>1065.56</v>
      </c>
      <c r="D26" s="98">
        <v>349.18</v>
      </c>
      <c r="E26" s="98">
        <v>460.39</v>
      </c>
      <c r="F26" s="98">
        <v>600.87</v>
      </c>
      <c r="G26" s="98">
        <v>737.37</v>
      </c>
      <c r="H26" s="111">
        <v>346.25</v>
      </c>
      <c r="I26" s="111">
        <v>143.79</v>
      </c>
    </row>
    <row r="27" spans="1:9" s="13" customFormat="1" x14ac:dyDescent="0.35">
      <c r="A27" s="7"/>
      <c r="B27" s="75"/>
      <c r="C27" s="75"/>
      <c r="D27" s="75"/>
      <c r="E27" s="75"/>
      <c r="F27" s="75"/>
      <c r="G27" s="75"/>
      <c r="H27" s="81"/>
      <c r="I27" s="81"/>
    </row>
    <row r="28" spans="1:9" s="13" customFormat="1" x14ac:dyDescent="0.35">
      <c r="A28" s="13" t="s">
        <v>58</v>
      </c>
      <c r="B28" s="84"/>
      <c r="C28" s="84"/>
      <c r="D28" s="84"/>
      <c r="E28" s="84"/>
      <c r="F28" s="84"/>
      <c r="G28" s="84"/>
      <c r="H28" s="81"/>
      <c r="I28" s="81"/>
    </row>
    <row r="29" spans="1:9" s="13" customFormat="1" x14ac:dyDescent="0.35">
      <c r="A29" s="13" t="s">
        <v>57</v>
      </c>
      <c r="B29" s="83">
        <v>786.29</v>
      </c>
      <c r="C29" s="83">
        <v>952.4</v>
      </c>
      <c r="D29" s="83">
        <v>241.02600000000001</v>
      </c>
      <c r="E29" s="83">
        <v>366.75</v>
      </c>
      <c r="F29" s="83">
        <v>495.11</v>
      </c>
      <c r="G29" s="75">
        <v>663.46324270000082</v>
      </c>
      <c r="H29" s="75">
        <v>159.0405121000008</v>
      </c>
      <c r="I29" s="75">
        <v>131.07</v>
      </c>
    </row>
    <row r="30" spans="1:9" x14ac:dyDescent="0.35">
      <c r="A30" s="135" t="s">
        <v>19</v>
      </c>
      <c r="B30" s="101">
        <v>786.29</v>
      </c>
      <c r="C30" s="101">
        <v>952.4</v>
      </c>
      <c r="D30" s="101">
        <v>241.02600000000001</v>
      </c>
      <c r="E30" s="101">
        <v>366.75</v>
      </c>
      <c r="F30" s="101">
        <v>495.11</v>
      </c>
      <c r="G30" s="98">
        <v>663.46324270000082</v>
      </c>
      <c r="H30" s="98">
        <v>159.0405121000008</v>
      </c>
      <c r="I30" s="98">
        <v>131.07</v>
      </c>
    </row>
    <row r="31" spans="1:9" x14ac:dyDescent="0.35">
      <c r="A31"/>
      <c r="B31" s="78"/>
      <c r="C31" s="78"/>
      <c r="D31" s="78"/>
      <c r="E31" s="78"/>
      <c r="F31" s="78"/>
      <c r="G31" s="75"/>
      <c r="H31" s="75"/>
      <c r="I31" s="75"/>
    </row>
    <row r="32" spans="1:9" x14ac:dyDescent="0.35">
      <c r="A32" t="s">
        <v>241</v>
      </c>
      <c r="B32" s="78"/>
      <c r="C32" s="78"/>
      <c r="D32" s="78"/>
      <c r="E32" s="78"/>
      <c r="F32" s="78"/>
      <c r="G32" s="75"/>
      <c r="H32" s="75"/>
      <c r="I32" s="75"/>
    </row>
    <row r="33" spans="1:12" x14ac:dyDescent="0.35">
      <c r="A33" t="s">
        <v>242</v>
      </c>
      <c r="B33" s="78">
        <v>833.34</v>
      </c>
      <c r="C33" s="78">
        <v>1065.56</v>
      </c>
      <c r="D33" s="78">
        <v>349.18</v>
      </c>
      <c r="E33" s="78">
        <v>460.39</v>
      </c>
      <c r="F33" s="78">
        <v>600.87</v>
      </c>
      <c r="G33" s="75">
        <v>737.37</v>
      </c>
      <c r="H33" s="75">
        <v>346.25</v>
      </c>
      <c r="I33" s="75">
        <v>143.79</v>
      </c>
    </row>
    <row r="34" spans="1:12" x14ac:dyDescent="0.35">
      <c r="A34" s="135" t="s">
        <v>243</v>
      </c>
      <c r="B34" s="101">
        <v>833.34</v>
      </c>
      <c r="C34" s="101">
        <v>1065.56</v>
      </c>
      <c r="D34" s="101">
        <v>349.18</v>
      </c>
      <c r="E34" s="101">
        <v>460.39</v>
      </c>
      <c r="F34" s="101">
        <v>600.87</v>
      </c>
      <c r="G34" s="98">
        <v>737.37</v>
      </c>
      <c r="H34" s="98">
        <v>346.25</v>
      </c>
      <c r="I34" s="98">
        <v>143.79</v>
      </c>
    </row>
    <row r="35" spans="1:12" x14ac:dyDescent="0.35">
      <c r="B35" s="85"/>
      <c r="C35" s="85"/>
      <c r="D35" s="85"/>
      <c r="E35" s="85"/>
      <c r="F35" s="85"/>
      <c r="G35" s="85"/>
      <c r="H35" s="75"/>
      <c r="I35" s="75"/>
    </row>
    <row r="36" spans="1:12" x14ac:dyDescent="0.35">
      <c r="A36" s="11" t="s">
        <v>56</v>
      </c>
      <c r="B36" s="86">
        <f>+(B5+B6)/B5*100</f>
        <v>37.194364023389141</v>
      </c>
      <c r="C36" s="86">
        <f>+(C5+C6)/C5*100</f>
        <v>37.185900653730528</v>
      </c>
      <c r="D36" s="86">
        <f t="shared" ref="D36:H36" si="0">+(D5+D6)/D5*100</f>
        <v>37.404001496097507</v>
      </c>
      <c r="E36" s="86">
        <f t="shared" si="0"/>
        <v>36.523386176204099</v>
      </c>
      <c r="F36" s="86">
        <f t="shared" si="0"/>
        <v>35.557670132685722</v>
      </c>
      <c r="G36" s="86">
        <f t="shared" si="0"/>
        <v>34.92259462874928</v>
      </c>
      <c r="H36" s="86">
        <f t="shared" si="0"/>
        <v>36.791214615453114</v>
      </c>
      <c r="I36" s="86">
        <f t="shared" ref="I36" si="1">+(I5+I6)/I5*100</f>
        <v>33.446745272873038</v>
      </c>
    </row>
    <row r="37" spans="1:12" s="13" customFormat="1" x14ac:dyDescent="0.35">
      <c r="A37" s="11" t="s">
        <v>34</v>
      </c>
      <c r="B37" s="86">
        <f t="shared" ref="B37:C37" si="2">+B11/B5*100</f>
        <v>13.730247927035805</v>
      </c>
      <c r="C37" s="86">
        <f t="shared" si="2"/>
        <v>13.190008827958666</v>
      </c>
      <c r="D37" s="86">
        <f t="shared" ref="D37:H37" si="3">+D11/D5*100</f>
        <v>13.083728897053806</v>
      </c>
      <c r="E37" s="86">
        <f t="shared" si="3"/>
        <v>14.756762324806019</v>
      </c>
      <c r="F37" s="86">
        <f t="shared" si="3"/>
        <v>11.91263501423021</v>
      </c>
      <c r="G37" s="86">
        <f t="shared" si="3"/>
        <v>10.693393861172517</v>
      </c>
      <c r="H37" s="86">
        <f t="shared" si="3"/>
        <v>9.8081160805218968</v>
      </c>
      <c r="I37" s="86">
        <f t="shared" ref="I37" si="4">+I11/I5*100</f>
        <v>5.2219773343724771</v>
      </c>
    </row>
    <row r="38" spans="1:12" s="13" customFormat="1" x14ac:dyDescent="0.35">
      <c r="A38" s="16" t="s">
        <v>98</v>
      </c>
      <c r="B38" s="87">
        <f t="shared" ref="B38:C38" si="5">+B14/-B13*100</f>
        <v>25.234622369709705</v>
      </c>
      <c r="C38" s="87">
        <f t="shared" si="5"/>
        <v>16.014849957231419</v>
      </c>
      <c r="D38" s="87">
        <f t="shared" ref="D38:H38" si="6">+D14/-D13*100</f>
        <v>19.188278486529985</v>
      </c>
      <c r="E38" s="87">
        <f t="shared" si="6"/>
        <v>47.470566329599819</v>
      </c>
      <c r="F38" s="87">
        <f t="shared" si="6"/>
        <v>39.636926678208283</v>
      </c>
      <c r="G38" s="87">
        <f t="shared" si="6"/>
        <v>32.138912282165485</v>
      </c>
      <c r="H38" s="87">
        <f t="shared" si="6"/>
        <v>21.710910653313348</v>
      </c>
      <c r="I38" s="87">
        <f t="shared" ref="I38" si="7">+I14/-I13*100</f>
        <v>25.938065099457503</v>
      </c>
    </row>
    <row r="39" spans="1:12" x14ac:dyDescent="0.35">
      <c r="B39" s="85"/>
      <c r="C39" s="85"/>
      <c r="D39" s="85"/>
      <c r="E39" s="85"/>
      <c r="F39" s="85"/>
      <c r="G39" s="85"/>
      <c r="H39" s="85"/>
      <c r="I39" s="85"/>
    </row>
    <row r="40" spans="1:12" x14ac:dyDescent="0.35">
      <c r="A40" s="8" t="s">
        <v>129</v>
      </c>
      <c r="B40" s="85"/>
      <c r="C40" s="85"/>
      <c r="D40" s="85"/>
      <c r="E40" s="85"/>
      <c r="F40" s="85"/>
      <c r="G40" s="85"/>
      <c r="H40" s="85"/>
      <c r="I40" s="85"/>
    </row>
    <row r="41" spans="1:12" x14ac:dyDescent="0.35">
      <c r="A41" s="7" t="s">
        <v>169</v>
      </c>
      <c r="B41" s="85"/>
      <c r="C41" s="85"/>
      <c r="D41" s="85"/>
      <c r="E41" s="85"/>
      <c r="F41" s="85"/>
      <c r="G41" s="85"/>
      <c r="H41" s="85"/>
      <c r="I41" s="85"/>
    </row>
    <row r="42" spans="1:12" x14ac:dyDescent="0.35">
      <c r="A42" s="7" t="s">
        <v>170</v>
      </c>
      <c r="B42" s="75">
        <f t="shared" ref="B42:C42" si="8">+B29</f>
        <v>786.29</v>
      </c>
      <c r="C42" s="75">
        <f t="shared" si="8"/>
        <v>952.4</v>
      </c>
      <c r="D42" s="75">
        <f>+D29</f>
        <v>241.02600000000001</v>
      </c>
      <c r="E42" s="75">
        <f>+E29</f>
        <v>366.75</v>
      </c>
      <c r="F42" s="75">
        <f>+F29</f>
        <v>495.11</v>
      </c>
      <c r="G42" s="75">
        <v>663.46324270000082</v>
      </c>
      <c r="H42" s="75">
        <f>+H29</f>
        <v>159.0405121000008</v>
      </c>
      <c r="I42" s="75">
        <f>+I29</f>
        <v>131.07</v>
      </c>
      <c r="K42" t="s">
        <v>131</v>
      </c>
      <c r="L42" t="s">
        <v>132</v>
      </c>
    </row>
    <row r="43" spans="1:12" ht="29" x14ac:dyDescent="0.35">
      <c r="A43" s="31" t="s">
        <v>168</v>
      </c>
      <c r="B43" s="88">
        <v>287.39699999999999</v>
      </c>
      <c r="C43" s="88">
        <v>287.39699999999999</v>
      </c>
      <c r="D43" s="88">
        <v>287.39699999999999</v>
      </c>
      <c r="E43" s="88">
        <v>287.39699999999999</v>
      </c>
      <c r="F43" s="88">
        <v>287.39699999999999</v>
      </c>
      <c r="G43" s="95">
        <v>287.39999999999998</v>
      </c>
      <c r="H43" s="88">
        <v>287.39699999999999</v>
      </c>
      <c r="I43" s="88">
        <v>287.39699999999999</v>
      </c>
    </row>
    <row r="44" spans="1:12" x14ac:dyDescent="0.35">
      <c r="A44" s="7" t="s">
        <v>130</v>
      </c>
      <c r="B44" s="89">
        <f t="shared" ref="B44:G44" si="9">+B42/B43</f>
        <v>2.7359019057262253</v>
      </c>
      <c r="C44" s="89">
        <f t="shared" si="9"/>
        <v>3.3138828867385532</v>
      </c>
      <c r="D44" s="89">
        <f t="shared" si="9"/>
        <v>0.8386517604567898</v>
      </c>
      <c r="E44" s="89">
        <f t="shared" si="9"/>
        <v>1.2761093539598536</v>
      </c>
      <c r="F44" s="89">
        <f t="shared" si="9"/>
        <v>1.7227389290771999</v>
      </c>
      <c r="G44" s="89">
        <f t="shared" si="9"/>
        <v>2.3085011924147558</v>
      </c>
      <c r="H44" s="89">
        <f>+H42/H43</f>
        <v>0.55338264526073966</v>
      </c>
      <c r="I44" s="89">
        <f>+I42/I43</f>
        <v>0.45605904028225763</v>
      </c>
    </row>
    <row r="45" spans="1:12" x14ac:dyDescent="0.35">
      <c r="B45" s="85"/>
      <c r="C45" s="85"/>
      <c r="D45" s="85"/>
      <c r="E45" s="85"/>
      <c r="F45" s="85"/>
      <c r="G45" s="85"/>
      <c r="H45" s="85"/>
      <c r="I45" s="85"/>
    </row>
    <row r="46" spans="1:12" x14ac:dyDescent="0.35">
      <c r="A46" s="8" t="s">
        <v>3</v>
      </c>
      <c r="B46" s="85"/>
      <c r="C46" s="85"/>
      <c r="D46" s="85"/>
      <c r="E46" s="85"/>
      <c r="F46" s="85"/>
      <c r="G46" s="85"/>
      <c r="H46" s="85"/>
      <c r="I46" s="85"/>
    </row>
    <row r="47" spans="1:12" x14ac:dyDescent="0.35">
      <c r="A47" s="19" t="s">
        <v>15</v>
      </c>
      <c r="B47" s="76">
        <f>B11</f>
        <v>1060.42</v>
      </c>
      <c r="C47" s="76">
        <f t="shared" ref="C47" si="10">C11</f>
        <v>1143</v>
      </c>
      <c r="D47" s="76">
        <f>D11</f>
        <v>301.18599999999998</v>
      </c>
      <c r="E47" s="76">
        <f>E11</f>
        <v>701.96</v>
      </c>
      <c r="F47" s="76">
        <f>F11</f>
        <v>827.51</v>
      </c>
      <c r="G47" s="75">
        <v>992.44699540000192</v>
      </c>
      <c r="H47" s="76">
        <f>H11</f>
        <v>205.07019600000064</v>
      </c>
      <c r="I47" s="76">
        <v>186.94</v>
      </c>
    </row>
    <row r="48" spans="1:12" x14ac:dyDescent="0.35">
      <c r="A48" s="7" t="s">
        <v>6</v>
      </c>
      <c r="B48" s="85">
        <v>0</v>
      </c>
      <c r="C48" s="85">
        <v>0</v>
      </c>
      <c r="D48" s="85">
        <v>0</v>
      </c>
      <c r="E48" s="85">
        <v>90</v>
      </c>
      <c r="F48" s="85">
        <v>-32</v>
      </c>
      <c r="G48" s="75">
        <v>-32</v>
      </c>
      <c r="H48" s="85">
        <v>0</v>
      </c>
      <c r="I48" s="85">
        <v>0</v>
      </c>
    </row>
    <row r="49" spans="1:12" x14ac:dyDescent="0.35">
      <c r="A49" s="11" t="s">
        <v>32</v>
      </c>
      <c r="B49" s="75">
        <f t="shared" ref="B49" si="11">B47-B48</f>
        <v>1060.42</v>
      </c>
      <c r="C49" s="75">
        <f>C47-C48</f>
        <v>1143</v>
      </c>
      <c r="D49" s="75">
        <f>D47-D48</f>
        <v>301.18599999999998</v>
      </c>
      <c r="E49" s="75">
        <f>E47-E48</f>
        <v>611.96</v>
      </c>
      <c r="F49" s="75">
        <f t="shared" ref="F49" si="12">F47-F48</f>
        <v>859.51</v>
      </c>
      <c r="G49" s="75">
        <v>1024.4469954000019</v>
      </c>
      <c r="H49" s="75">
        <f>H47-H48</f>
        <v>205.07019600000064</v>
      </c>
      <c r="I49" s="75">
        <f>I47-I48</f>
        <v>186.94</v>
      </c>
      <c r="K49" t="s">
        <v>131</v>
      </c>
      <c r="L49" t="s">
        <v>132</v>
      </c>
    </row>
    <row r="50" spans="1:12" x14ac:dyDescent="0.35">
      <c r="A50" s="11" t="s">
        <v>35</v>
      </c>
      <c r="B50" s="86">
        <f t="shared" ref="B50:C50" si="13">B49/B5*100</f>
        <v>13.730247927035805</v>
      </c>
      <c r="C50" s="86">
        <f t="shared" si="13"/>
        <v>13.190008827958666</v>
      </c>
      <c r="D50" s="86">
        <f t="shared" ref="D50:H50" si="14">D49/D5*100</f>
        <v>13.083728897053806</v>
      </c>
      <c r="E50" s="86">
        <f t="shared" si="14"/>
        <v>12.864761912770373</v>
      </c>
      <c r="F50" s="86">
        <f t="shared" si="14"/>
        <v>12.37329932095202</v>
      </c>
      <c r="G50" s="86">
        <f t="shared" si="14"/>
        <v>11.038186686525981</v>
      </c>
      <c r="H50" s="86">
        <f t="shared" si="14"/>
        <v>9.8081160805218968</v>
      </c>
      <c r="I50" s="86">
        <f t="shared" ref="I50" si="15">I49/I5*100</f>
        <v>5.2219773343724771</v>
      </c>
    </row>
    <row r="51" spans="1:12" x14ac:dyDescent="0.35">
      <c r="A51" s="12" t="s">
        <v>29</v>
      </c>
      <c r="B51" s="90">
        <v>-37.28</v>
      </c>
      <c r="C51" s="90">
        <v>-45.14</v>
      </c>
      <c r="D51" s="90">
        <v>-14.54</v>
      </c>
      <c r="E51" s="90">
        <v>-31.28</v>
      </c>
      <c r="F51" s="90">
        <v>-49.42</v>
      </c>
      <c r="G51" s="95">
        <v>-65.640320599999995</v>
      </c>
      <c r="H51" s="90">
        <v>-15.982752899999999</v>
      </c>
      <c r="I51" s="90">
        <v>-30.52</v>
      </c>
    </row>
    <row r="52" spans="1:12" x14ac:dyDescent="0.35">
      <c r="A52" s="7" t="s">
        <v>3</v>
      </c>
      <c r="B52" s="75">
        <f t="shared" ref="B52:C52" si="16">B47-B51</f>
        <v>1097.7</v>
      </c>
      <c r="C52" s="75">
        <f t="shared" si="16"/>
        <v>1188.1400000000001</v>
      </c>
      <c r="D52" s="75">
        <f t="shared" ref="D52:F52" si="17">D47-D51</f>
        <v>315.726</v>
      </c>
      <c r="E52" s="75">
        <f>E47-E51</f>
        <v>733.24</v>
      </c>
      <c r="F52" s="75">
        <f t="shared" si="17"/>
        <v>876.93</v>
      </c>
      <c r="G52" s="75">
        <v>1058.0873160000019</v>
      </c>
      <c r="H52" s="75">
        <f>H47-H51</f>
        <v>221.05294890000064</v>
      </c>
      <c r="I52" s="75">
        <f>I47-I51</f>
        <v>217.46</v>
      </c>
    </row>
    <row r="53" spans="1:12" x14ac:dyDescent="0.35">
      <c r="A53" s="11" t="s">
        <v>59</v>
      </c>
      <c r="B53" s="86">
        <f t="shared" ref="B53:C53" si="18">B52/B5*100</f>
        <v>14.212946897934028</v>
      </c>
      <c r="C53" s="86">
        <f t="shared" si="18"/>
        <v>13.71091608823343</v>
      </c>
      <c r="D53" s="86">
        <f t="shared" ref="D53:H53" si="19">D52/D5*100</f>
        <v>13.715356589453728</v>
      </c>
      <c r="E53" s="86">
        <f t="shared" si="19"/>
        <v>15.414337579122407</v>
      </c>
      <c r="F53" s="86">
        <f t="shared" si="19"/>
        <v>12.624073452923707</v>
      </c>
      <c r="G53" s="86">
        <f t="shared" si="19"/>
        <v>11.400653598571925</v>
      </c>
      <c r="H53" s="86">
        <f t="shared" si="19"/>
        <v>10.572540647266337</v>
      </c>
      <c r="I53" s="86">
        <f t="shared" ref="I53" si="20">I52/I5*100</f>
        <v>6.0745222591881829</v>
      </c>
      <c r="K53" s="17"/>
      <c r="L53" s="17"/>
    </row>
    <row r="54" spans="1:12" x14ac:dyDescent="0.35">
      <c r="A54" s="11" t="s">
        <v>9</v>
      </c>
      <c r="B54" s="75">
        <f t="shared" ref="B54:C54" si="21">B49-B51</f>
        <v>1097.7</v>
      </c>
      <c r="C54" s="75">
        <f t="shared" si="21"/>
        <v>1188.1400000000001</v>
      </c>
      <c r="D54" s="75">
        <f t="shared" ref="D54:F54" si="22">D49-D51</f>
        <v>315.726</v>
      </c>
      <c r="E54" s="75">
        <f t="shared" si="22"/>
        <v>643.24</v>
      </c>
      <c r="F54" s="75">
        <f t="shared" si="22"/>
        <v>908.93</v>
      </c>
      <c r="G54" s="75">
        <v>1090.0873160000019</v>
      </c>
      <c r="H54" s="75">
        <f>H49-H51</f>
        <v>221.05294890000064</v>
      </c>
      <c r="I54" s="75">
        <f>I49-I51</f>
        <v>217.46</v>
      </c>
    </row>
    <row r="55" spans="1:12" x14ac:dyDescent="0.35">
      <c r="A55" s="11" t="s">
        <v>36</v>
      </c>
      <c r="B55" s="86">
        <f t="shared" ref="B55:C55" si="23">B54/B5*100</f>
        <v>14.212946897934028</v>
      </c>
      <c r="C55" s="86">
        <f t="shared" si="23"/>
        <v>13.71091608823343</v>
      </c>
      <c r="D55" s="86">
        <f t="shared" ref="D55:H55" si="24">D54/D5*100</f>
        <v>13.715356589453728</v>
      </c>
      <c r="E55" s="86">
        <f t="shared" si="24"/>
        <v>13.522337167086762</v>
      </c>
      <c r="F55" s="86">
        <f t="shared" si="24"/>
        <v>13.084737759645519</v>
      </c>
      <c r="G55" s="86">
        <f t="shared" si="24"/>
        <v>11.745446423925387</v>
      </c>
      <c r="H55" s="86">
        <f t="shared" si="24"/>
        <v>10.572540647266337</v>
      </c>
      <c r="I55" s="86">
        <f t="shared" ref="I55" si="25">I54/I5*100</f>
        <v>6.0745222591881829</v>
      </c>
    </row>
    <row r="56" spans="1:12" s="17" customFormat="1" x14ac:dyDescent="0.35"/>
  </sheetData>
  <hyperlinks>
    <hyperlink ref="A2" location="Content!A1" display="Back to Content" xr:uid="{47A05272-60BD-4A42-9C3C-17EF0610810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workbookViewId="0">
      <pane xSplit="1" ySplit="5" topLeftCell="B6" activePane="bottomRight" state="frozen"/>
      <selection pane="topRight" activeCell="B1" sqref="B1"/>
      <selection pane="bottomLeft" activeCell="A6" sqref="A6"/>
      <selection pane="bottomRight" activeCell="G14" sqref="G14"/>
    </sheetView>
  </sheetViews>
  <sheetFormatPr defaultRowHeight="14.5" x14ac:dyDescent="0.35"/>
  <cols>
    <col min="1" max="1" width="32.453125" customWidth="1"/>
    <col min="3" max="4" width="9.1796875" customWidth="1"/>
  </cols>
  <sheetData>
    <row r="1" spans="1:9" x14ac:dyDescent="0.35">
      <c r="A1" s="4" t="s">
        <v>298</v>
      </c>
    </row>
    <row r="2" spans="1:9" x14ac:dyDescent="0.35">
      <c r="A2" s="113" t="s">
        <v>220</v>
      </c>
    </row>
    <row r="3" spans="1:9" x14ac:dyDescent="0.35">
      <c r="A3" s="113"/>
    </row>
    <row r="4" spans="1:9" x14ac:dyDescent="0.35">
      <c r="A4" s="4" t="s">
        <v>23</v>
      </c>
    </row>
    <row r="5" spans="1:9" x14ac:dyDescent="0.35">
      <c r="A5" s="31" t="s">
        <v>221</v>
      </c>
      <c r="B5" s="124" t="s">
        <v>25</v>
      </c>
      <c r="C5" s="124" t="s">
        <v>26</v>
      </c>
      <c r="D5" s="124" t="s">
        <v>24</v>
      </c>
      <c r="E5" s="124" t="s">
        <v>27</v>
      </c>
      <c r="F5" s="124" t="s">
        <v>28</v>
      </c>
      <c r="G5" s="124" t="s">
        <v>284</v>
      </c>
      <c r="H5" s="6"/>
      <c r="I5" s="6"/>
    </row>
    <row r="6" spans="1:9" x14ac:dyDescent="0.35">
      <c r="A6" s="4" t="s">
        <v>18</v>
      </c>
      <c r="B6" s="85"/>
      <c r="C6" s="85"/>
      <c r="D6" s="85"/>
      <c r="E6" s="85"/>
      <c r="F6" s="85"/>
    </row>
    <row r="7" spans="1:9" x14ac:dyDescent="0.35">
      <c r="A7" t="s">
        <v>20</v>
      </c>
      <c r="B7" s="91">
        <v>9.4211062681328794</v>
      </c>
      <c r="C7" s="91">
        <v>2.08613178222725</v>
      </c>
      <c r="D7" s="91">
        <v>-5.1431265266887198</v>
      </c>
      <c r="E7" s="91">
        <v>-6.1526466175236196</v>
      </c>
      <c r="F7" s="92">
        <v>-13.74971</v>
      </c>
      <c r="G7" s="92">
        <v>-39.887799999999999</v>
      </c>
    </row>
    <row r="8" spans="1:9" x14ac:dyDescent="0.35">
      <c r="A8" s="15" t="s">
        <v>22</v>
      </c>
      <c r="B8" s="91">
        <v>6.1953088677245498</v>
      </c>
      <c r="C8" s="91">
        <v>6.7085498287561496</v>
      </c>
      <c r="D8" s="91">
        <v>3.2321408129912998</v>
      </c>
      <c r="E8" s="91">
        <v>0.429253291445164</v>
      </c>
      <c r="F8" s="92">
        <v>1.71268</v>
      </c>
      <c r="G8" s="92">
        <v>0.83079999999999998</v>
      </c>
    </row>
    <row r="9" spans="1:9" hidden="1" x14ac:dyDescent="0.35">
      <c r="A9" s="15"/>
      <c r="B9" s="91"/>
      <c r="C9" s="91"/>
      <c r="D9" s="91"/>
      <c r="E9" s="91"/>
      <c r="F9" s="93"/>
      <c r="G9" s="93"/>
    </row>
    <row r="10" spans="1:9" x14ac:dyDescent="0.35">
      <c r="A10" s="5" t="s">
        <v>21</v>
      </c>
      <c r="B10" s="94">
        <v>4.4454821361669303</v>
      </c>
      <c r="C10" s="94">
        <v>2.3605351953746001</v>
      </c>
      <c r="D10" s="94">
        <v>4.4621313130129501</v>
      </c>
      <c r="E10" s="94">
        <v>2.8036812994923199</v>
      </c>
      <c r="F10" s="93">
        <v>2.8637800000000002</v>
      </c>
      <c r="G10" s="93">
        <v>-0.28599999999999998</v>
      </c>
    </row>
    <row r="11" spans="1:9" x14ac:dyDescent="0.35">
      <c r="A11" t="s">
        <v>19</v>
      </c>
      <c r="B11" s="92">
        <f t="shared" ref="B11:G11" si="0">SUM(B7:B10)</f>
        <v>20.06189727202436</v>
      </c>
      <c r="C11" s="92">
        <f t="shared" si="0"/>
        <v>11.155216806358</v>
      </c>
      <c r="D11" s="92">
        <f t="shared" si="0"/>
        <v>2.5511455993155301</v>
      </c>
      <c r="E11" s="92">
        <f t="shared" si="0"/>
        <v>-2.9197120265861356</v>
      </c>
      <c r="F11" s="92">
        <f t="shared" si="0"/>
        <v>-9.1732499999999995</v>
      </c>
      <c r="G11" s="92">
        <f t="shared" si="0"/>
        <v>-39.343000000000004</v>
      </c>
    </row>
    <row r="12" spans="1:9" x14ac:dyDescent="0.35">
      <c r="B12" s="85"/>
      <c r="C12" s="85"/>
      <c r="D12" s="85"/>
      <c r="E12" s="85"/>
      <c r="F12" s="85"/>
      <c r="G12" s="85"/>
    </row>
    <row r="13" spans="1:9" x14ac:dyDescent="0.35">
      <c r="A13" s="4" t="s">
        <v>14</v>
      </c>
      <c r="B13" s="85"/>
      <c r="C13" s="85"/>
      <c r="D13" s="85"/>
      <c r="E13" s="85"/>
      <c r="F13" s="85"/>
      <c r="G13" s="85"/>
    </row>
    <row r="14" spans="1:9" x14ac:dyDescent="0.35">
      <c r="A14" t="s">
        <v>20</v>
      </c>
      <c r="B14" s="91">
        <v>11.0498943678204</v>
      </c>
      <c r="C14" s="91">
        <v>3.5352000503778398</v>
      </c>
      <c r="D14" s="91">
        <v>-7.3968005322126098</v>
      </c>
      <c r="E14" s="91">
        <v>-10.0754704245974</v>
      </c>
      <c r="F14" s="91">
        <v>-20.414719999999999</v>
      </c>
      <c r="G14" s="91">
        <v>-49.15</v>
      </c>
    </row>
    <row r="15" spans="1:9" x14ac:dyDescent="0.35">
      <c r="A15" s="15" t="s">
        <v>22</v>
      </c>
      <c r="B15" s="91">
        <v>6.1056899532392599</v>
      </c>
      <c r="C15" s="91">
        <v>7.8421669116809101</v>
      </c>
      <c r="D15" s="91">
        <v>8.2555676023874405</v>
      </c>
      <c r="E15" s="91">
        <v>3.5241691731997999</v>
      </c>
      <c r="F15" s="91">
        <v>2.6953800000000001</v>
      </c>
      <c r="G15" s="91">
        <v>1.2583</v>
      </c>
    </row>
    <row r="16" spans="1:9" hidden="1" x14ac:dyDescent="0.35">
      <c r="A16" s="15"/>
      <c r="B16" s="91"/>
      <c r="C16" s="91"/>
      <c r="D16" s="91"/>
      <c r="E16" s="91"/>
      <c r="F16" s="91">
        <v>0</v>
      </c>
      <c r="G16" s="91"/>
    </row>
    <row r="17" spans="1:7" x14ac:dyDescent="0.35">
      <c r="A17" s="5" t="s">
        <v>21</v>
      </c>
      <c r="B17" s="94">
        <v>5.00931866928007</v>
      </c>
      <c r="C17" s="94">
        <v>2.7882170082914199</v>
      </c>
      <c r="D17" s="94">
        <v>5.2647129909658297</v>
      </c>
      <c r="E17" s="94">
        <v>3.09635353019749</v>
      </c>
      <c r="F17" s="94">
        <v>3.0829800000000001</v>
      </c>
      <c r="G17" s="94">
        <v>-0.32529999999999998</v>
      </c>
    </row>
    <row r="18" spans="1:7" x14ac:dyDescent="0.35">
      <c r="A18" t="s">
        <v>19</v>
      </c>
      <c r="B18" s="91">
        <f t="shared" ref="B18:E18" si="1">SUM(B14:B17)</f>
        <v>22.16490299033973</v>
      </c>
      <c r="C18" s="91">
        <f t="shared" si="1"/>
        <v>14.16558397035017</v>
      </c>
      <c r="D18" s="91">
        <f t="shared" si="1"/>
        <v>6.1234800611406603</v>
      </c>
      <c r="E18" s="91">
        <f t="shared" si="1"/>
        <v>-3.4549477212001101</v>
      </c>
      <c r="F18" s="91">
        <f>SUM(F14:F17)</f>
        <v>-14.63636</v>
      </c>
      <c r="G18" s="91">
        <f>SUM(G14:G17)</f>
        <v>-48.216999999999999</v>
      </c>
    </row>
    <row r="19" spans="1:7" x14ac:dyDescent="0.35">
      <c r="B19" s="85"/>
      <c r="C19" s="85"/>
      <c r="D19" s="85"/>
      <c r="E19" s="85"/>
      <c r="F19" s="85"/>
      <c r="G19" s="85"/>
    </row>
    <row r="20" spans="1:7" x14ac:dyDescent="0.35">
      <c r="A20" s="4" t="s">
        <v>17</v>
      </c>
      <c r="B20" s="85"/>
      <c r="C20" s="85"/>
      <c r="D20" s="85"/>
      <c r="E20" s="85"/>
      <c r="F20" s="85"/>
      <c r="G20" s="85"/>
    </row>
    <row r="21" spans="1:7" x14ac:dyDescent="0.35">
      <c r="A21" t="s">
        <v>20</v>
      </c>
      <c r="B21" s="91">
        <v>6.7169133825594001</v>
      </c>
      <c r="C21" s="91">
        <v>-0.53109277911976804</v>
      </c>
      <c r="D21" s="91">
        <v>-1.13374533743189</v>
      </c>
      <c r="E21" s="91">
        <v>0.19946585481040999</v>
      </c>
      <c r="F21" s="91">
        <v>-2.1337600000000001</v>
      </c>
      <c r="G21" s="91">
        <v>-21.897200000000002</v>
      </c>
    </row>
    <row r="22" spans="1:7" x14ac:dyDescent="0.35">
      <c r="A22" s="15" t="s">
        <v>22</v>
      </c>
      <c r="B22" s="91">
        <v>6.3440985298116797</v>
      </c>
      <c r="C22" s="91">
        <v>4.6610752288327602</v>
      </c>
      <c r="D22" s="91">
        <v>-5.4339202005508804</v>
      </c>
      <c r="E22" s="91">
        <v>-4.64439146550722</v>
      </c>
      <c r="F22" s="91">
        <v>0</v>
      </c>
      <c r="G22" s="91">
        <v>0</v>
      </c>
    </row>
    <row r="23" spans="1:7" hidden="1" x14ac:dyDescent="0.35">
      <c r="A23" s="15"/>
      <c r="B23" s="91"/>
      <c r="C23" s="91"/>
      <c r="D23" s="91"/>
      <c r="E23" s="91"/>
      <c r="F23" s="91">
        <v>0</v>
      </c>
      <c r="G23" s="91"/>
    </row>
    <row r="24" spans="1:7" x14ac:dyDescent="0.35">
      <c r="A24" s="5" t="s">
        <v>21</v>
      </c>
      <c r="B24" s="94">
        <v>3.5474813626331398</v>
      </c>
      <c r="C24" s="94">
        <v>1.6252895647336201</v>
      </c>
      <c r="D24" s="94">
        <v>3.17478330268426</v>
      </c>
      <c r="E24" s="94">
        <v>2.3453946233923602</v>
      </c>
      <c r="F24" s="94">
        <v>2.3591099999999998</v>
      </c>
      <c r="G24" s="94">
        <v>-0.27139999999999997</v>
      </c>
    </row>
    <row r="25" spans="1:7" x14ac:dyDescent="0.35">
      <c r="A25" t="s">
        <v>19</v>
      </c>
      <c r="B25" s="91">
        <f t="shared" ref="B25:E25" si="2">SUM(B21:B24)</f>
        <v>16.608493275004218</v>
      </c>
      <c r="C25" s="91">
        <f t="shared" si="2"/>
        <v>5.7552720144466125</v>
      </c>
      <c r="D25" s="91">
        <f t="shared" si="2"/>
        <v>-3.3928822352985102</v>
      </c>
      <c r="E25" s="91">
        <f t="shared" si="2"/>
        <v>-2.0995309873044499</v>
      </c>
      <c r="F25" s="91">
        <f>SUM(F21:F24)</f>
        <v>0.22534999999999972</v>
      </c>
      <c r="G25" s="91">
        <f>SUM(G21:G24)</f>
        <v>-22.168600000000001</v>
      </c>
    </row>
  </sheetData>
  <hyperlinks>
    <hyperlink ref="A2" location="Content!A1" display="Back to Content" xr:uid="{C25C14A9-0D88-4660-947F-F6E6FAFA1E9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FA1D-4517-41CC-825C-902A705D059C}">
  <dimension ref="A1:K25"/>
  <sheetViews>
    <sheetView workbookViewId="0">
      <pane xSplit="1" ySplit="5" topLeftCell="B6" activePane="bottomRight" state="frozen"/>
      <selection pane="topRight" activeCell="B1" sqref="B1"/>
      <selection pane="bottomLeft" activeCell="A6" sqref="A6"/>
      <selection pane="bottomRight" activeCell="I17" sqref="I17"/>
    </sheetView>
  </sheetViews>
  <sheetFormatPr defaultRowHeight="14.5" x14ac:dyDescent="0.35"/>
  <cols>
    <col min="1" max="1" width="32.453125" customWidth="1"/>
    <col min="2" max="3" width="9.1796875" customWidth="1"/>
    <col min="5" max="5" width="9.54296875" bestFit="1" customWidth="1"/>
    <col min="6" max="6" width="8.453125" customWidth="1"/>
  </cols>
  <sheetData>
    <row r="1" spans="1:11" x14ac:dyDescent="0.35">
      <c r="A1" s="4" t="s">
        <v>297</v>
      </c>
      <c r="B1" s="4"/>
      <c r="C1" s="4"/>
    </row>
    <row r="2" spans="1:11" x14ac:dyDescent="0.35">
      <c r="A2" s="113" t="s">
        <v>220</v>
      </c>
      <c r="B2" s="113"/>
      <c r="C2" s="113"/>
    </row>
    <row r="3" spans="1:11" x14ac:dyDescent="0.35">
      <c r="A3" s="113"/>
      <c r="B3" s="113"/>
      <c r="C3" s="113"/>
    </row>
    <row r="4" spans="1:11" x14ac:dyDescent="0.35">
      <c r="A4" s="4" t="s">
        <v>23</v>
      </c>
      <c r="B4" s="4"/>
      <c r="C4" s="4"/>
    </row>
    <row r="5" spans="1:11" ht="29" x14ac:dyDescent="0.35">
      <c r="A5" s="31" t="s">
        <v>221</v>
      </c>
      <c r="B5" s="125" t="s">
        <v>264</v>
      </c>
      <c r="C5" s="125" t="s">
        <v>265</v>
      </c>
      <c r="D5" s="125" t="s">
        <v>259</v>
      </c>
      <c r="E5" s="125" t="s">
        <v>260</v>
      </c>
      <c r="F5" s="125" t="s">
        <v>261</v>
      </c>
      <c r="G5" s="125" t="s">
        <v>266</v>
      </c>
      <c r="H5" s="125" t="s">
        <v>262</v>
      </c>
      <c r="I5" s="125" t="s">
        <v>263</v>
      </c>
      <c r="J5" s="6"/>
      <c r="K5" s="6"/>
    </row>
    <row r="6" spans="1:11" x14ac:dyDescent="0.35">
      <c r="A6" s="4" t="s">
        <v>18</v>
      </c>
      <c r="B6" s="4"/>
      <c r="C6" s="4"/>
      <c r="D6" s="85"/>
      <c r="E6" s="85"/>
      <c r="F6" s="85"/>
      <c r="G6" s="85"/>
      <c r="H6" s="85"/>
    </row>
    <row r="7" spans="1:11" x14ac:dyDescent="0.35">
      <c r="A7" t="s">
        <v>20</v>
      </c>
      <c r="B7" s="133">
        <v>5.6130000000000004</v>
      </c>
      <c r="C7" s="133">
        <v>4.1120000000000001</v>
      </c>
      <c r="D7" s="91">
        <v>9.4211062681328794</v>
      </c>
      <c r="E7" s="91">
        <v>5.57</v>
      </c>
      <c r="F7" s="91">
        <v>1.913</v>
      </c>
      <c r="G7" s="91">
        <v>-0.27735278825304899</v>
      </c>
      <c r="H7" s="92">
        <v>-13.74971</v>
      </c>
      <c r="I7" s="92">
        <v>-27.120799999999999</v>
      </c>
    </row>
    <row r="8" spans="1:11" x14ac:dyDescent="0.35">
      <c r="A8" s="15" t="s">
        <v>22</v>
      </c>
      <c r="B8" s="154">
        <v>6.5910000000000002</v>
      </c>
      <c r="C8" s="154">
        <v>4.0880000000000001</v>
      </c>
      <c r="D8" s="91">
        <v>6.1953088677245498</v>
      </c>
      <c r="E8" s="91">
        <v>6.4690000000000003</v>
      </c>
      <c r="F8" s="91">
        <v>5.4130000000000003</v>
      </c>
      <c r="G8" s="91">
        <v>3.9941040933352299</v>
      </c>
      <c r="H8" s="92">
        <v>1.71268</v>
      </c>
      <c r="I8" s="92">
        <v>1.2625999999999999</v>
      </c>
    </row>
    <row r="9" spans="1:11" hidden="1" x14ac:dyDescent="0.35">
      <c r="A9" s="15"/>
      <c r="B9" s="154"/>
      <c r="C9" s="154"/>
      <c r="D9" s="91"/>
      <c r="E9" s="91"/>
      <c r="F9" s="91"/>
      <c r="G9" s="91"/>
      <c r="H9" s="93"/>
      <c r="I9" s="93"/>
    </row>
    <row r="10" spans="1:11" x14ac:dyDescent="0.35">
      <c r="A10" s="5" t="s">
        <v>21</v>
      </c>
      <c r="B10" s="155">
        <v>0.29799999999999999</v>
      </c>
      <c r="C10" s="155">
        <v>4.0030000000000001</v>
      </c>
      <c r="D10" s="94">
        <v>4.4454821361669303</v>
      </c>
      <c r="E10" s="94">
        <v>3.2549999999999999</v>
      </c>
      <c r="F10" s="94">
        <v>3.6219999999999999</v>
      </c>
      <c r="G10" s="94">
        <v>3.38346965119247</v>
      </c>
      <c r="H10" s="93">
        <v>2.8637800000000002</v>
      </c>
      <c r="I10" s="93">
        <v>1.149</v>
      </c>
    </row>
    <row r="11" spans="1:11" x14ac:dyDescent="0.35">
      <c r="A11" t="s">
        <v>19</v>
      </c>
      <c r="B11" s="156">
        <f t="shared" ref="B11:C11" si="0">SUM(B7:B10)</f>
        <v>12.502000000000001</v>
      </c>
      <c r="C11" s="156">
        <f t="shared" si="0"/>
        <v>12.202999999999999</v>
      </c>
      <c r="D11" s="92">
        <f>SUM(D7:D10)</f>
        <v>20.06189727202436</v>
      </c>
      <c r="E11" s="92">
        <f>SUM(E7:E10)</f>
        <v>15.294</v>
      </c>
      <c r="F11" s="92">
        <f>SUM(F7:F10)</f>
        <v>10.948</v>
      </c>
      <c r="G11" s="92">
        <v>7.1002209562746499</v>
      </c>
      <c r="H11" s="92">
        <f>SUM(H7:H10)</f>
        <v>-9.1732499999999995</v>
      </c>
      <c r="I11" s="92">
        <f>SUM(I7:I10)</f>
        <v>-24.709199999999999</v>
      </c>
    </row>
    <row r="12" spans="1:11" x14ac:dyDescent="0.35">
      <c r="B12" s="133"/>
      <c r="C12" s="133"/>
      <c r="D12" s="85"/>
      <c r="E12" s="85"/>
      <c r="F12" s="85"/>
      <c r="G12" s="85"/>
      <c r="H12" s="85"/>
      <c r="I12" s="85"/>
    </row>
    <row r="13" spans="1:11" x14ac:dyDescent="0.35">
      <c r="A13" s="4" t="s">
        <v>14</v>
      </c>
      <c r="B13" s="157"/>
      <c r="C13" s="157"/>
      <c r="D13" s="85"/>
      <c r="E13" s="85"/>
      <c r="F13" s="85"/>
      <c r="G13" s="85"/>
      <c r="H13" s="85"/>
      <c r="I13" s="85"/>
    </row>
    <row r="14" spans="1:11" x14ac:dyDescent="0.35">
      <c r="A14" t="s">
        <v>20</v>
      </c>
      <c r="B14" s="133">
        <v>5.3470000000000004</v>
      </c>
      <c r="C14" s="133">
        <v>2.79</v>
      </c>
      <c r="D14" s="91">
        <v>11.0498943678204</v>
      </c>
      <c r="E14" s="91">
        <v>7.0620000000000003</v>
      </c>
      <c r="F14" s="91">
        <v>2.2389999999999999</v>
      </c>
      <c r="G14" s="91">
        <v>-1.0670775770237999</v>
      </c>
      <c r="H14" s="91">
        <v>-20.414719999999999</v>
      </c>
      <c r="I14" s="91">
        <v>-35.4101</v>
      </c>
    </row>
    <row r="15" spans="1:11" x14ac:dyDescent="0.35">
      <c r="A15" s="15" t="s">
        <v>22</v>
      </c>
      <c r="B15" s="154">
        <v>10.696</v>
      </c>
      <c r="C15" s="154">
        <v>2.641</v>
      </c>
      <c r="D15" s="91">
        <v>6.1056899532392599</v>
      </c>
      <c r="E15" s="91">
        <v>7.0339999999999998</v>
      </c>
      <c r="F15" s="91">
        <v>7.4379999999999997</v>
      </c>
      <c r="G15" s="91">
        <v>6.3855633495831796</v>
      </c>
      <c r="H15" s="91">
        <v>2.6953800000000001</v>
      </c>
      <c r="I15" s="91">
        <v>1.95</v>
      </c>
    </row>
    <row r="16" spans="1:11" hidden="1" x14ac:dyDescent="0.35">
      <c r="A16" s="15"/>
      <c r="B16" s="154"/>
      <c r="C16" s="154"/>
      <c r="D16" s="91"/>
      <c r="E16" s="91"/>
      <c r="F16" s="91"/>
      <c r="G16" s="91"/>
      <c r="H16" s="91">
        <v>0</v>
      </c>
      <c r="I16" s="91"/>
    </row>
    <row r="17" spans="1:9" x14ac:dyDescent="0.35">
      <c r="A17" s="5" t="s">
        <v>21</v>
      </c>
      <c r="B17" s="155">
        <v>0.45800000000000002</v>
      </c>
      <c r="C17" s="155">
        <v>4.2439999999999998</v>
      </c>
      <c r="D17" s="94">
        <v>5.00931866928007</v>
      </c>
      <c r="E17" s="94">
        <v>3.722</v>
      </c>
      <c r="F17" s="94">
        <v>4.1859999999999999</v>
      </c>
      <c r="G17" s="94">
        <v>3.8766824772403301</v>
      </c>
      <c r="H17" s="94">
        <v>3.0829800000000001</v>
      </c>
      <c r="I17" s="94">
        <v>1.1499999999999999</v>
      </c>
    </row>
    <row r="18" spans="1:9" x14ac:dyDescent="0.35">
      <c r="A18" t="s">
        <v>19</v>
      </c>
      <c r="B18" s="153">
        <f t="shared" ref="B18:F18" si="1">SUM(B14:B17)</f>
        <v>16.500999999999998</v>
      </c>
      <c r="C18" s="153">
        <f t="shared" si="1"/>
        <v>9.6750000000000007</v>
      </c>
      <c r="D18" s="91">
        <f t="shared" si="1"/>
        <v>22.16490299033973</v>
      </c>
      <c r="E18" s="91">
        <f t="shared" si="1"/>
        <v>17.818000000000001</v>
      </c>
      <c r="F18" s="91">
        <f t="shared" si="1"/>
        <v>13.863</v>
      </c>
      <c r="G18" s="91">
        <v>9.1951682497997105</v>
      </c>
      <c r="H18" s="91">
        <f>SUM(H14:H17)</f>
        <v>-14.63636</v>
      </c>
      <c r="I18" s="91">
        <f>SUM(I14:I17)</f>
        <v>-32.310099999999998</v>
      </c>
    </row>
    <row r="19" spans="1:9" x14ac:dyDescent="0.35">
      <c r="B19" s="133"/>
      <c r="C19" s="133"/>
      <c r="D19" s="85"/>
      <c r="E19" s="85"/>
      <c r="F19" s="85"/>
      <c r="G19" s="85"/>
      <c r="H19" s="85"/>
      <c r="I19" s="85"/>
    </row>
    <row r="20" spans="1:9" x14ac:dyDescent="0.35">
      <c r="A20" s="4" t="s">
        <v>17</v>
      </c>
      <c r="B20" s="157"/>
      <c r="C20" s="157"/>
      <c r="D20" s="85"/>
      <c r="E20" s="85"/>
      <c r="F20" s="85"/>
      <c r="G20" s="85"/>
      <c r="H20" s="85"/>
      <c r="I20" s="85"/>
    </row>
    <row r="21" spans="1:9" x14ac:dyDescent="0.35">
      <c r="A21" t="s">
        <v>20</v>
      </c>
      <c r="B21" s="133">
        <v>6.0389999999999997</v>
      </c>
      <c r="C21" s="133">
        <v>6.4560000000000004</v>
      </c>
      <c r="D21" s="91">
        <v>6.7169133825594001</v>
      </c>
      <c r="E21" s="91">
        <v>2.9782000000000002</v>
      </c>
      <c r="F21" s="91">
        <v>1.363</v>
      </c>
      <c r="G21" s="91">
        <v>1.0416088470734901</v>
      </c>
      <c r="H21" s="91">
        <v>-2.1337600000000001</v>
      </c>
      <c r="I21" s="91">
        <v>-11.8775</v>
      </c>
    </row>
    <row r="22" spans="1:9" x14ac:dyDescent="0.35">
      <c r="A22" s="15" t="s">
        <v>22</v>
      </c>
      <c r="B22" s="154">
        <v>0</v>
      </c>
      <c r="C22" s="154">
        <v>6.6520000000000001</v>
      </c>
      <c r="D22" s="91">
        <v>6.3440985298116797</v>
      </c>
      <c r="E22" s="91">
        <v>5.4880000000000004</v>
      </c>
      <c r="F22" s="91">
        <v>1.9179999999999999</v>
      </c>
      <c r="G22" s="91">
        <v>0</v>
      </c>
      <c r="H22" s="91">
        <v>0</v>
      </c>
      <c r="I22" s="91">
        <v>0</v>
      </c>
    </row>
    <row r="23" spans="1:9" hidden="1" x14ac:dyDescent="0.35">
      <c r="A23" s="15"/>
      <c r="B23" s="154"/>
      <c r="C23" s="154"/>
      <c r="D23" s="91"/>
      <c r="E23" s="91"/>
      <c r="F23" s="91"/>
      <c r="G23" s="91"/>
      <c r="H23" s="91">
        <v>0</v>
      </c>
      <c r="I23" s="91"/>
    </row>
    <row r="24" spans="1:9" x14ac:dyDescent="0.35">
      <c r="A24" s="5" t="s">
        <v>21</v>
      </c>
      <c r="B24" s="155">
        <v>6.0999999999999999E-2</v>
      </c>
      <c r="C24" s="155">
        <v>3.5369999999999999</v>
      </c>
      <c r="D24" s="94">
        <v>3.5474813626331398</v>
      </c>
      <c r="E24" s="94">
        <v>2.4836</v>
      </c>
      <c r="F24" s="94">
        <v>2.7090000000000001</v>
      </c>
      <c r="G24" s="94">
        <v>2.59720362344888</v>
      </c>
      <c r="H24" s="94">
        <v>2.3591099999999998</v>
      </c>
      <c r="I24" s="94">
        <v>0.97370000000000001</v>
      </c>
    </row>
    <row r="25" spans="1:9" x14ac:dyDescent="0.35">
      <c r="A25" t="s">
        <v>19</v>
      </c>
      <c r="B25" s="153">
        <f t="shared" ref="B25:F25" si="2">SUM(B21:B24)</f>
        <v>6.1</v>
      </c>
      <c r="C25" s="153">
        <f t="shared" si="2"/>
        <v>16.645</v>
      </c>
      <c r="D25" s="91">
        <f t="shared" si="2"/>
        <v>16.608493275004218</v>
      </c>
      <c r="E25" s="91">
        <f t="shared" si="2"/>
        <v>10.9498</v>
      </c>
      <c r="F25" s="91">
        <f t="shared" si="2"/>
        <v>5.99</v>
      </c>
      <c r="G25" s="91">
        <v>3.6388124705223799</v>
      </c>
      <c r="H25" s="91">
        <f>SUM(H21:H24)</f>
        <v>0.22534999999999972</v>
      </c>
      <c r="I25" s="91">
        <f>SUM(I21:I24)</f>
        <v>-10.9038</v>
      </c>
    </row>
  </sheetData>
  <hyperlinks>
    <hyperlink ref="A2" location="Content!A1" display="Back to Content" xr:uid="{D98A18FE-6AAF-4434-BCF3-5383B1A3D04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workbookViewId="0">
      <pane xSplit="1" ySplit="4" topLeftCell="B5" activePane="bottomRight" state="frozen"/>
      <selection pane="topRight" activeCell="B1" sqref="B1"/>
      <selection pane="bottomLeft" activeCell="A5" sqref="A5"/>
      <selection pane="bottomRight" activeCell="G23" sqref="G23"/>
    </sheetView>
  </sheetViews>
  <sheetFormatPr defaultRowHeight="14.5" x14ac:dyDescent="0.35"/>
  <cols>
    <col min="1" max="1" width="30.81640625" customWidth="1"/>
    <col min="5" max="5" width="9.54296875" bestFit="1" customWidth="1"/>
  </cols>
  <sheetData>
    <row r="1" spans="1:7" x14ac:dyDescent="0.35">
      <c r="A1" s="4" t="s">
        <v>296</v>
      </c>
    </row>
    <row r="2" spans="1:7" x14ac:dyDescent="0.35">
      <c r="A2" s="113" t="s">
        <v>220</v>
      </c>
    </row>
    <row r="3" spans="1:7" x14ac:dyDescent="0.35">
      <c r="A3" s="113"/>
    </row>
    <row r="4" spans="1:7" x14ac:dyDescent="0.35">
      <c r="A4" s="31" t="s">
        <v>221</v>
      </c>
      <c r="B4" s="14" t="s">
        <v>25</v>
      </c>
      <c r="C4" s="14" t="s">
        <v>26</v>
      </c>
      <c r="D4" s="14" t="s">
        <v>24</v>
      </c>
      <c r="E4" s="14" t="s">
        <v>27</v>
      </c>
      <c r="F4" s="14" t="s">
        <v>28</v>
      </c>
      <c r="G4" s="14" t="s">
        <v>284</v>
      </c>
    </row>
    <row r="5" spans="1:7" x14ac:dyDescent="0.35">
      <c r="A5" s="4" t="s">
        <v>14</v>
      </c>
      <c r="B5" s="18"/>
      <c r="C5" s="18"/>
      <c r="D5" s="18"/>
      <c r="E5" s="18"/>
      <c r="F5" s="18"/>
    </row>
    <row r="6" spans="1:7" x14ac:dyDescent="0.35">
      <c r="A6" t="s">
        <v>16</v>
      </c>
      <c r="B6" s="75">
        <v>1455.7860000000001</v>
      </c>
      <c r="C6" s="75">
        <v>1618.876</v>
      </c>
      <c r="D6" s="75">
        <v>1415.3019999999999</v>
      </c>
      <c r="E6" s="75">
        <v>1404.8159065999998</v>
      </c>
      <c r="F6" s="75">
        <v>1242.7119620000001</v>
      </c>
      <c r="G6" s="75">
        <v>838.37</v>
      </c>
    </row>
    <row r="7" spans="1:7" hidden="1" x14ac:dyDescent="0.35">
      <c r="B7" s="75"/>
      <c r="C7" s="75"/>
      <c r="D7" s="75"/>
      <c r="E7" s="75"/>
      <c r="F7" s="75">
        <v>-20.41</v>
      </c>
      <c r="G7" s="75"/>
    </row>
    <row r="8" spans="1:7" hidden="1" x14ac:dyDescent="0.35">
      <c r="B8" s="75"/>
      <c r="C8" s="75"/>
      <c r="D8" s="75"/>
      <c r="E8" s="75"/>
      <c r="F8" s="75">
        <v>2.7</v>
      </c>
      <c r="G8" s="75"/>
    </row>
    <row r="9" spans="1:7" hidden="1" x14ac:dyDescent="0.35">
      <c r="B9" s="75"/>
      <c r="C9" s="75"/>
      <c r="D9" s="75"/>
      <c r="E9" s="75"/>
      <c r="F9" s="75">
        <v>0</v>
      </c>
      <c r="G9" s="75"/>
    </row>
    <row r="10" spans="1:7" hidden="1" x14ac:dyDescent="0.35">
      <c r="B10" s="75"/>
      <c r="C10" s="75"/>
      <c r="D10" s="75"/>
      <c r="E10" s="75"/>
      <c r="F10" s="75">
        <v>3.08</v>
      </c>
      <c r="G10" s="75"/>
    </row>
    <row r="11" spans="1:7" x14ac:dyDescent="0.35">
      <c r="A11" t="s">
        <v>3</v>
      </c>
      <c r="B11" s="75">
        <v>182.65199999999999</v>
      </c>
      <c r="C11" s="75">
        <v>245.221</v>
      </c>
      <c r="D11" s="75">
        <v>57.835999999999999</v>
      </c>
      <c r="E11" s="75">
        <v>81.961273899999739</v>
      </c>
      <c r="F11" s="75">
        <v>98.588491799999929</v>
      </c>
      <c r="G11" s="75">
        <v>-64.489999999999995</v>
      </c>
    </row>
    <row r="12" spans="1:7" x14ac:dyDescent="0.35">
      <c r="A12" s="61" t="s">
        <v>59</v>
      </c>
      <c r="B12" s="102">
        <f t="shared" ref="B12:E12" si="0">B11/B6*100</f>
        <v>12.546624297802012</v>
      </c>
      <c r="C12" s="102">
        <f t="shared" si="0"/>
        <v>15.147608587686767</v>
      </c>
      <c r="D12" s="102">
        <f t="shared" si="0"/>
        <v>4.0864776563588547</v>
      </c>
      <c r="E12" s="102">
        <f t="shared" si="0"/>
        <v>5.8343070800192027</v>
      </c>
      <c r="F12" s="102">
        <f>F11/F6*100</f>
        <v>7.9333340962883501</v>
      </c>
      <c r="G12" s="102">
        <v>-7.69</v>
      </c>
    </row>
    <row r="13" spans="1:7" x14ac:dyDescent="0.35">
      <c r="A13" t="s">
        <v>15</v>
      </c>
      <c r="B13" s="75">
        <v>172.56899999999999</v>
      </c>
      <c r="C13" s="75">
        <v>233.31700000000001</v>
      </c>
      <c r="D13" s="75">
        <v>44.54</v>
      </c>
      <c r="E13" s="75">
        <v>71.841452899999595</v>
      </c>
      <c r="F13" s="75">
        <v>86.605503900000031</v>
      </c>
      <c r="G13" s="75">
        <v>-75.05</v>
      </c>
    </row>
    <row r="14" spans="1:7" x14ac:dyDescent="0.35">
      <c r="A14" s="61" t="s">
        <v>34</v>
      </c>
      <c r="B14" s="102">
        <f t="shared" ref="B14:E14" si="1">B13/B6*100</f>
        <v>11.854008762276871</v>
      </c>
      <c r="C14" s="102">
        <f t="shared" si="1"/>
        <v>14.412283584412888</v>
      </c>
      <c r="D14" s="102">
        <f t="shared" si="1"/>
        <v>3.1470315169483265</v>
      </c>
      <c r="E14" s="102">
        <f t="shared" si="1"/>
        <v>5.1139407350443227</v>
      </c>
      <c r="F14" s="102">
        <f>F13/F6*100</f>
        <v>6.9690730071205369</v>
      </c>
      <c r="G14" s="102">
        <v>-8.9499999999999993</v>
      </c>
    </row>
    <row r="15" spans="1:7" x14ac:dyDescent="0.35">
      <c r="B15" s="75"/>
      <c r="C15" s="75"/>
      <c r="D15" s="75"/>
      <c r="E15" s="75"/>
      <c r="F15" s="75"/>
      <c r="G15" s="75"/>
    </row>
    <row r="16" spans="1:7" x14ac:dyDescent="0.35">
      <c r="A16" s="4" t="s">
        <v>17</v>
      </c>
      <c r="B16" s="75"/>
      <c r="C16" s="75"/>
      <c r="D16" s="75"/>
      <c r="E16" s="75"/>
      <c r="F16" s="75"/>
      <c r="G16" s="75"/>
    </row>
    <row r="17" spans="1:7" x14ac:dyDescent="0.35">
      <c r="A17" t="s">
        <v>16</v>
      </c>
      <c r="B17" s="75">
        <v>846.20299999999997</v>
      </c>
      <c r="C17" s="75">
        <v>836.00800000000004</v>
      </c>
      <c r="D17" s="75">
        <v>774.31600000000003</v>
      </c>
      <c r="E17" s="75">
        <v>929.62867179999944</v>
      </c>
      <c r="F17" s="75">
        <v>848.1094996999999</v>
      </c>
      <c r="G17" s="75">
        <v>650.67999999999995</v>
      </c>
    </row>
    <row r="18" spans="1:7" hidden="1" x14ac:dyDescent="0.35">
      <c r="B18" s="75"/>
      <c r="C18" s="75"/>
      <c r="D18" s="75"/>
      <c r="E18" s="75"/>
      <c r="F18" s="75">
        <v>-2.13</v>
      </c>
      <c r="G18" s="75"/>
    </row>
    <row r="19" spans="1:7" hidden="1" x14ac:dyDescent="0.35">
      <c r="B19" s="75"/>
      <c r="C19" s="75"/>
      <c r="D19" s="75"/>
      <c r="E19" s="75"/>
      <c r="F19" s="75">
        <v>0</v>
      </c>
      <c r="G19" s="75"/>
    </row>
    <row r="20" spans="1:7" hidden="1" x14ac:dyDescent="0.35">
      <c r="B20" s="75"/>
      <c r="C20" s="75"/>
      <c r="D20" s="75"/>
      <c r="E20" s="75"/>
      <c r="F20" s="75">
        <v>0</v>
      </c>
      <c r="G20" s="75"/>
    </row>
    <row r="21" spans="1:7" hidden="1" x14ac:dyDescent="0.35">
      <c r="B21" s="75"/>
      <c r="C21" s="75"/>
      <c r="D21" s="75"/>
      <c r="E21" s="75"/>
      <c r="F21" s="75">
        <v>2.36</v>
      </c>
      <c r="G21" s="75"/>
    </row>
    <row r="22" spans="1:7" x14ac:dyDescent="0.35">
      <c r="A22" t="s">
        <v>3</v>
      </c>
      <c r="B22" s="75">
        <v>138.39099999999999</v>
      </c>
      <c r="C22" s="75">
        <v>173.34</v>
      </c>
      <c r="D22" s="75">
        <v>75.739999999999995</v>
      </c>
      <c r="E22" s="75">
        <v>119.97141299999927</v>
      </c>
      <c r="F22" s="75">
        <v>150.22269319999992</v>
      </c>
      <c r="G22" s="75">
        <v>88.15</v>
      </c>
    </row>
    <row r="23" spans="1:7" x14ac:dyDescent="0.35">
      <c r="A23" s="61" t="s">
        <v>59</v>
      </c>
      <c r="B23" s="102">
        <f t="shared" ref="B23:E23" si="2">B22/B17*100</f>
        <v>16.354349960943175</v>
      </c>
      <c r="C23" s="102">
        <f t="shared" si="2"/>
        <v>20.734251346877063</v>
      </c>
      <c r="D23" s="102">
        <f t="shared" si="2"/>
        <v>9.7815362203544787</v>
      </c>
      <c r="E23" s="102">
        <f t="shared" si="2"/>
        <v>12.905304735029727</v>
      </c>
      <c r="F23" s="102">
        <f>F22/F17*100</f>
        <v>17.712653054014595</v>
      </c>
      <c r="G23" s="102">
        <v>13.54</v>
      </c>
    </row>
    <row r="24" spans="1:7" x14ac:dyDescent="0.35">
      <c r="A24" t="s">
        <v>15</v>
      </c>
      <c r="B24" s="75">
        <v>133.96299999999999</v>
      </c>
      <c r="C24" s="75">
        <v>168.54300000000001</v>
      </c>
      <c r="D24" s="75">
        <v>71.391000000000005</v>
      </c>
      <c r="E24" s="75">
        <v>113.98030739999916</v>
      </c>
      <c r="F24" s="75">
        <v>146.37892819999985</v>
      </c>
      <c r="G24" s="75">
        <v>84.34</v>
      </c>
    </row>
    <row r="25" spans="1:7" x14ac:dyDescent="0.35">
      <c r="A25" s="61" t="s">
        <v>34</v>
      </c>
      <c r="B25" s="102">
        <f t="shared" ref="B25:E25" si="3">B24/B17*100</f>
        <v>15.831071267769081</v>
      </c>
      <c r="C25" s="102">
        <f t="shared" si="3"/>
        <v>20.16045301001904</v>
      </c>
      <c r="D25" s="102">
        <f t="shared" si="3"/>
        <v>9.2198792224363189</v>
      </c>
      <c r="E25" s="102">
        <f t="shared" si="3"/>
        <v>12.260842512452211</v>
      </c>
      <c r="F25" s="102">
        <f>F24/F17*100</f>
        <v>17.259437401865934</v>
      </c>
      <c r="G25" s="102">
        <v>12.96</v>
      </c>
    </row>
  </sheetData>
  <hyperlinks>
    <hyperlink ref="A2" location="Content!A1" display="Back to Content" xr:uid="{7BC540F3-6D7A-4A44-A540-B0571AB0CA0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0" ma:contentTypeDescription="Create a new document." ma:contentTypeScope="" ma:versionID="ab1e8c28a6db8d7fe2ef345006ebd3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B0A83-218A-46B2-A096-273503904796}">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D8A59E06-46DB-4943-8F58-BF89665D67BD}">
  <ds:schemaRefs>
    <ds:schemaRef ds:uri="http://schemas.microsoft.com/sharepoint/v3/contenttype/forms"/>
  </ds:schemaRefs>
</ds:datastoreItem>
</file>

<file path=customXml/itemProps3.xml><?xml version="1.0" encoding="utf-8"?>
<ds:datastoreItem xmlns:ds="http://schemas.openxmlformats.org/officeDocument/2006/customXml" ds:itemID="{386F9D05-1D93-4FCF-8D05-EE69A4587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Definitions</vt:lpstr>
      <vt:lpstr>APM Quarter</vt:lpstr>
      <vt:lpstr>APM Year-to-Date</vt:lpstr>
      <vt:lpstr>Income statement Quarter</vt:lpstr>
      <vt:lpstr>Income statement Year-to-Date</vt:lpstr>
      <vt:lpstr>Sales bridge Quarter</vt:lpstr>
      <vt:lpstr>Sales bridge Year-to-Date</vt:lpstr>
      <vt:lpstr>Segments Quarter</vt:lpstr>
      <vt:lpstr>Segments Year-to-Date</vt:lpstr>
      <vt:lpstr>Disaggreg of revenue Quarter</vt:lpstr>
      <vt:lpstr>Disaggreg of revenue Year-to-Da</vt:lpstr>
      <vt:lpstr>Cash flow Quarter</vt:lpstr>
      <vt:lpstr>Cash flow Quarter Year-to-Date</vt:lpstr>
      <vt:lpstr>Key-ratios Quarter</vt:lpstr>
      <vt:lpstr>Key-ratios Year-to-Date</vt:lpstr>
      <vt:lpstr>Balance sheet</vt:lpstr>
      <vt:lpstr>'Sales bridge Year-to-Date'!Acquisitions</vt:lpstr>
      <vt:lpstr>Acquisitions</vt:lpstr>
      <vt:lpstr>'Cash flow Quarter Year-to-Date'!Capital_expenditures_in_property__plant_and_equipment</vt:lpstr>
      <vt:lpstr>Capital_expenditures_in_property__plant_and_equipment</vt:lpstr>
      <vt:lpstr>'Cash flow Quarter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Quarter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Electrolux Professional AB Financial data Q2 2020</dc:title>
  <dc:creator>torgny.langser@electroluxprofessional.com</dc:creator>
  <cp:lastModifiedBy>Susanne Larsson</cp:lastModifiedBy>
  <cp:lastPrinted>2020-04-28T09:57:14Z</cp:lastPrinted>
  <dcterms:created xsi:type="dcterms:W3CDTF">2019-12-02T10:47:54Z</dcterms:created>
  <dcterms:modified xsi:type="dcterms:W3CDTF">2020-07-24T04:53:05Z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